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ovraa-my.sharepoint.com/personal/fm990504_azores_gov_pt/Documents/Desktop/Catastrofes naturais/Formulário - publicação - dia 20/"/>
    </mc:Choice>
  </mc:AlternateContent>
  <xr:revisionPtr revIDLastSave="3797" documentId="14_{5DDB349A-24AD-44E0-81BF-4FA95E47257E}" xr6:coauthVersionLast="47" xr6:coauthVersionMax="47" xr10:uidLastSave="{705320BD-006C-43C9-8217-AD881EA24627}"/>
  <workbookProtection workbookAlgorithmName="SHA-512" workbookHashValue="zT98HivXeq5G1FM8Bx/nmeplyv9QJKNXaBq1tShVreJy6qEHa1VkFs2I2d8hoboMXvk6fdHl5iuU2pJNskZCow==" workbookSaltValue="KjTK/wPU0KVyTRMGNEuPWQ==" workbookSpinCount="100000" lockStructure="1"/>
  <bookViews>
    <workbookView xWindow="-120" yWindow="-120" windowWidth="29040" windowHeight="15720" xr2:uid="{DC6CA823-C2BE-4C53-9444-E6FF19A220FF}"/>
  </bookViews>
  <sheets>
    <sheet name="Formulário de Candidatura" sheetId="1" r:id="rId1"/>
    <sheet name="Pedido de Pagamento" sheetId="2" r:id="rId2"/>
    <sheet name="cfg" sheetId="4" state="hidden" r:id="rId3"/>
  </sheets>
  <definedNames>
    <definedName name="_xlnm.Print_Area" localSheetId="0">'Formulário de Candidatura'!$A$1:$O$115</definedName>
    <definedName name="concelho">cfg!$L$1</definedName>
    <definedName name="concelho_aux">'Formulário de Candidatura'!$C$21</definedName>
    <definedName name="decla_1">cfg!$N$17</definedName>
    <definedName name="decla_2">cfg!$N$18</definedName>
    <definedName name="decla_3">cfg!$N$19</definedName>
    <definedName name="decla_a">cfg!$N$15</definedName>
    <definedName name="decla_b">cfg!$N$16</definedName>
    <definedName name="decla_nif">cfg!$N$21</definedName>
    <definedName name="decla_qualidade">cfg!$N$22</definedName>
    <definedName name="email_alias">cfg!$G$21</definedName>
    <definedName name="email_assunto">cfg!$G$22</definedName>
    <definedName name="email_corpo">cfg!$G$23</definedName>
    <definedName name="freg_4801">tab_freg_4801[Freguesia]</definedName>
    <definedName name="freg_4802">tab_freg_4802[Freguesia]</definedName>
    <definedName name="ID_erro_blc">'Formulário de Candidatura'!$O$92</definedName>
    <definedName name="ID_nif_1">'Formulário de Candidatura'!$J$93</definedName>
    <definedName name="ID_nif_2">'Formulário de Candidatura'!$J$94</definedName>
    <definedName name="ID_nif_3">'Formulário de Candidatura'!$J$95</definedName>
    <definedName name="ID_nome_1">'Formulário de Candidatura'!$B$93</definedName>
    <definedName name="ID_nome_2">'Formulário de Candidatura'!$B$94</definedName>
    <definedName name="ID_nome_3">'Formulário de Candidatura'!$B$95</definedName>
    <definedName name="ID_qualidade_1">'Formulário de Candidatura'!$L$93</definedName>
    <definedName name="ID_qualidade_2">'Formulário de Candidatura'!$L$94</definedName>
    <definedName name="ID_qualidade_3">'Formulário de Candidatura'!$L$95</definedName>
    <definedName name="ID_valid_1">'Formulário de Candidatura'!$O$93</definedName>
    <definedName name="ID_valid_2">'Formulário de Candidatura'!$O$94</definedName>
    <definedName name="ID_valid_3">'Formulário de Candidatura'!$O$95</definedName>
    <definedName name="limite_apoio">'Pedido de Pagamento'!$AB$7</definedName>
    <definedName name="nif_promotor">'Formulário de Candidatura'!$C$20</definedName>
    <definedName name="nome_promotor">'Formulário de Candidatura'!$C$19</definedName>
    <definedName name="regulamento">cfg!$N$13</definedName>
    <definedName name="total_despesa_s_iva">'Pedido de Pagamento'!$AB$3</definedName>
    <definedName name="tx_apoio">'Pedido de Pagamento'!$AB$2</definedName>
    <definedName name="valor_apoio_drec">'Pedido de Pagamento'!$AB$9</definedName>
    <definedName name="valor_apoio_elegível">'Pedido de Pagamento'!$AB$8</definedName>
    <definedName name="valor_apoio_estimado">'Pedido de Pagamento'!$AB$4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2" l="1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14" i="2"/>
  <c r="P3" i="2"/>
  <c r="N5" i="2"/>
  <c r="N4" i="2"/>
  <c r="N3" i="2"/>
  <c r="L5" i="2"/>
  <c r="J3" i="2"/>
  <c r="J4" i="2"/>
  <c r="J5" i="2"/>
  <c r="G22" i="4"/>
  <c r="L4" i="2" l="1"/>
  <c r="L1" i="4"/>
  <c r="B11" i="2"/>
  <c r="V71" i="1"/>
  <c r="V67" i="1"/>
  <c r="V92" i="1"/>
  <c r="V83" i="1"/>
  <c r="G22" i="1"/>
  <c r="V110" i="1" l="1"/>
  <c r="V100" i="1"/>
  <c r="V77" i="1"/>
  <c r="V78" i="1"/>
  <c r="V65" i="1"/>
  <c r="V66" i="1"/>
  <c r="V69" i="1"/>
  <c r="V70" i="1"/>
  <c r="V56" i="1"/>
  <c r="V57" i="1"/>
  <c r="V58" i="1"/>
  <c r="V59" i="1"/>
  <c r="V60" i="1"/>
  <c r="V41" i="1"/>
  <c r="V42" i="1"/>
  <c r="V43" i="1"/>
  <c r="V44" i="1"/>
  <c r="V46" i="1"/>
  <c r="V48" i="1"/>
  <c r="V49" i="1"/>
  <c r="V51" i="1"/>
  <c r="V32" i="1"/>
  <c r="V33" i="1"/>
  <c r="V34" i="1"/>
  <c r="V35" i="1"/>
  <c r="V20" i="1"/>
  <c r="V21" i="1"/>
  <c r="V22" i="1"/>
  <c r="V23" i="1"/>
  <c r="V24" i="1"/>
  <c r="V25" i="1"/>
  <c r="V26" i="1"/>
  <c r="V19" i="1"/>
  <c r="AB3" i="2"/>
  <c r="AB4" i="2" s="1"/>
  <c r="AB5" i="2" s="1"/>
  <c r="AB10" i="2" s="1"/>
  <c r="C37" i="4"/>
  <c r="C38" i="4" s="1"/>
  <c r="C43" i="4"/>
  <c r="C42" i="4" s="1"/>
  <c r="B45" i="4"/>
  <c r="B46" i="4"/>
  <c r="V15" i="2"/>
  <c r="V16" i="2"/>
  <c r="V17" i="2"/>
  <c r="V18" i="2"/>
  <c r="V19" i="2"/>
  <c r="V20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457" i="2"/>
  <c r="V456" i="2"/>
  <c r="V455" i="2"/>
  <c r="V454" i="2"/>
  <c r="V453" i="2"/>
  <c r="V452" i="2"/>
  <c r="V451" i="2"/>
  <c r="V450" i="2"/>
  <c r="V449" i="2"/>
  <c r="V448" i="2"/>
  <c r="V447" i="2"/>
  <c r="V446" i="2"/>
  <c r="V445" i="2"/>
  <c r="V444" i="2"/>
  <c r="V443" i="2"/>
  <c r="V442" i="2"/>
  <c r="V441" i="2"/>
  <c r="V440" i="2"/>
  <c r="V439" i="2"/>
  <c r="V438" i="2"/>
  <c r="V437" i="2"/>
  <c r="V436" i="2"/>
  <c r="V435" i="2"/>
  <c r="V434" i="2"/>
  <c r="V433" i="2"/>
  <c r="V432" i="2"/>
  <c r="V431" i="2"/>
  <c r="V430" i="2"/>
  <c r="V429" i="2"/>
  <c r="V428" i="2"/>
  <c r="V427" i="2"/>
  <c r="V426" i="2"/>
  <c r="V425" i="2"/>
  <c r="V424" i="2"/>
  <c r="V423" i="2"/>
  <c r="V422" i="2"/>
  <c r="V421" i="2"/>
  <c r="V420" i="2"/>
  <c r="V419" i="2"/>
  <c r="V418" i="2"/>
  <c r="V417" i="2"/>
  <c r="V416" i="2"/>
  <c r="V415" i="2"/>
  <c r="V414" i="2"/>
  <c r="V413" i="2"/>
  <c r="V412" i="2"/>
  <c r="V411" i="2"/>
  <c r="V410" i="2"/>
  <c r="V409" i="2"/>
  <c r="V408" i="2"/>
  <c r="V407" i="2"/>
  <c r="V406" i="2"/>
  <c r="V405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90" i="2"/>
  <c r="V389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2" i="2"/>
  <c r="V371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4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40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14" i="2"/>
  <c r="Y14" i="2" s="1"/>
  <c r="O95" i="1"/>
  <c r="X95" i="1" s="1"/>
  <c r="O94" i="1"/>
  <c r="X94" i="1" s="1"/>
  <c r="O93" i="1"/>
  <c r="O23" i="1"/>
  <c r="I21" i="1"/>
  <c r="M21" i="1"/>
  <c r="F107" i="1"/>
  <c r="I26" i="1"/>
  <c r="G26" i="1"/>
  <c r="G24" i="1"/>
  <c r="K21" i="1"/>
  <c r="O24" i="1"/>
  <c r="K22" i="1"/>
  <c r="M25" i="1"/>
  <c r="G25" i="1"/>
  <c r="G20" i="1"/>
  <c r="G21" i="1"/>
  <c r="G23" i="1"/>
  <c r="O20" i="1"/>
  <c r="O19" i="1"/>
  <c r="O78" i="1"/>
  <c r="O77" i="1"/>
  <c r="O33" i="1"/>
  <c r="O34" i="1"/>
  <c r="O35" i="1"/>
  <c r="O32" i="1"/>
  <c r="Q15" i="1" l="1"/>
  <c r="Y608" i="2"/>
  <c r="Y609" i="2"/>
  <c r="Y481" i="2"/>
  <c r="Y611" i="2"/>
  <c r="Y610" i="2"/>
  <c r="C39" i="4"/>
  <c r="C44" i="4" s="1"/>
  <c r="C45" i="4"/>
  <c r="Y472" i="2"/>
  <c r="Y523" i="2"/>
  <c r="Y551" i="2"/>
  <c r="Y589" i="2"/>
  <c r="Y469" i="2"/>
  <c r="Y525" i="2"/>
  <c r="Y486" i="2"/>
  <c r="Y477" i="2"/>
  <c r="Y588" i="2"/>
  <c r="Y569" i="2"/>
  <c r="Y567" i="2"/>
  <c r="Y539" i="2"/>
  <c r="Y497" i="2"/>
  <c r="Y474" i="2"/>
  <c r="Y521" i="2"/>
  <c r="Y593" i="2"/>
  <c r="Y465" i="2"/>
  <c r="Y512" i="2"/>
  <c r="Y502" i="2"/>
  <c r="Y603" i="2"/>
  <c r="Y464" i="2"/>
  <c r="Y462" i="2"/>
  <c r="Y577" i="2"/>
  <c r="Y586" i="2"/>
  <c r="Y581" i="2"/>
  <c r="Y553" i="2"/>
  <c r="Y498" i="2"/>
  <c r="Y516" i="2"/>
  <c r="Y561" i="2"/>
  <c r="Y515" i="2"/>
  <c r="Y511" i="2"/>
  <c r="Y575" i="2"/>
  <c r="Y533" i="2"/>
  <c r="Y528" i="2"/>
  <c r="Y478" i="2"/>
  <c r="Y579" i="2"/>
  <c r="Y560" i="2"/>
  <c r="Y537" i="2"/>
  <c r="Y491" i="2"/>
  <c r="Y500" i="2"/>
  <c r="Y540" i="2"/>
  <c r="Y476" i="2"/>
  <c r="Y568" i="2"/>
  <c r="Y535" i="2"/>
  <c r="Y504" i="2"/>
  <c r="Y549" i="2"/>
  <c r="Y584" i="2"/>
  <c r="Y544" i="2"/>
  <c r="Y509" i="2"/>
  <c r="Y483" i="2"/>
  <c r="Y572" i="2"/>
  <c r="Y563" i="2"/>
  <c r="Y532" i="2"/>
  <c r="Y488" i="2"/>
  <c r="Y470" i="2"/>
  <c r="Y580" i="2"/>
  <c r="Y501" i="2"/>
  <c r="Y592" i="2"/>
  <c r="Y522" i="2"/>
  <c r="Y518" i="2"/>
  <c r="Y559" i="2"/>
  <c r="Y576" i="2"/>
  <c r="Y505" i="2"/>
  <c r="Y605" i="2"/>
  <c r="Y596" i="2"/>
  <c r="Y460" i="2"/>
  <c r="Y600" i="2"/>
  <c r="Y595" i="2"/>
  <c r="Y565" i="2"/>
  <c r="Y547" i="2"/>
  <c r="Y490" i="2"/>
  <c r="Y582" i="2"/>
  <c r="Y574" i="2"/>
  <c r="Y607" i="2"/>
  <c r="Y591" i="2"/>
  <c r="Y493" i="2"/>
  <c r="Y587" i="2"/>
  <c r="Y555" i="2"/>
  <c r="Y541" i="2"/>
  <c r="Y602" i="2"/>
  <c r="Y585" i="2"/>
  <c r="Y556" i="2"/>
  <c r="Y519" i="2"/>
  <c r="Y597" i="2"/>
  <c r="Y543" i="2"/>
  <c r="Y601" i="2"/>
  <c r="Y564" i="2"/>
  <c r="Y514" i="2"/>
  <c r="Y489" i="2"/>
  <c r="Y485" i="2"/>
  <c r="Y552" i="2"/>
  <c r="Y526" i="2"/>
  <c r="Y468" i="2"/>
  <c r="Y573" i="2"/>
  <c r="Y542" i="2"/>
  <c r="Y530" i="2"/>
  <c r="Y604" i="2"/>
  <c r="Y546" i="2"/>
  <c r="Y492" i="2"/>
  <c r="Y484" i="2"/>
  <c r="Y554" i="2"/>
  <c r="Y529" i="2"/>
  <c r="Y508" i="2"/>
  <c r="Y496" i="2"/>
  <c r="Y475" i="2"/>
  <c r="Y471" i="2"/>
  <c r="Y463" i="2"/>
  <c r="Y545" i="2"/>
  <c r="Y479" i="2"/>
  <c r="Y467" i="2"/>
  <c r="Y558" i="2"/>
  <c r="Y548" i="2"/>
  <c r="Y494" i="2"/>
  <c r="Y606" i="2"/>
  <c r="Y461" i="2"/>
  <c r="Y557" i="2"/>
  <c r="Y536" i="2"/>
  <c r="Y507" i="2"/>
  <c r="Y495" i="2"/>
  <c r="Y482" i="2"/>
  <c r="Y510" i="2"/>
  <c r="Y506" i="2"/>
  <c r="Y459" i="2"/>
  <c r="Y613" i="2"/>
  <c r="Y517" i="2"/>
  <c r="Y513" i="2"/>
  <c r="Y466" i="2"/>
  <c r="Y458" i="2"/>
  <c r="Y612" i="2"/>
  <c r="Y524" i="2"/>
  <c r="Y520" i="2"/>
  <c r="Y473" i="2"/>
  <c r="Y583" i="2"/>
  <c r="Y599" i="2"/>
  <c r="Y571" i="2"/>
  <c r="Y531" i="2"/>
  <c r="Y527" i="2"/>
  <c r="Y480" i="2"/>
  <c r="Y590" i="2"/>
  <c r="Y570" i="2"/>
  <c r="Y562" i="2"/>
  <c r="Y550" i="2"/>
  <c r="Y503" i="2"/>
  <c r="Y499" i="2"/>
  <c r="Y598" i="2"/>
  <c r="Y594" i="2"/>
  <c r="Y578" i="2"/>
  <c r="Y566" i="2"/>
  <c r="Y538" i="2"/>
  <c r="Y534" i="2"/>
  <c r="Y487" i="2"/>
  <c r="O92" i="1"/>
  <c r="B119" i="1" s="1"/>
  <c r="X93" i="1"/>
  <c r="N15" i="4"/>
  <c r="N16" i="4"/>
  <c r="AA11" i="2"/>
  <c r="AA10" i="2"/>
  <c r="B121" i="1" l="1"/>
  <c r="Y157" i="2"/>
  <c r="C127" i="1"/>
  <c r="Y32" i="2"/>
  <c r="Y26" i="2"/>
  <c r="Y20" i="2"/>
  <c r="Y325" i="2"/>
  <c r="Y36" i="2"/>
  <c r="Y30" i="2"/>
  <c r="Y24" i="2"/>
  <c r="Y29" i="2"/>
  <c r="Y23" i="2"/>
  <c r="Y34" i="2"/>
  <c r="Y39" i="2"/>
  <c r="Y33" i="2"/>
  <c r="Y18" i="2"/>
  <c r="Y28" i="2"/>
  <c r="Y22" i="2"/>
  <c r="Y16" i="2"/>
  <c r="Y35" i="2"/>
  <c r="Y17" i="2"/>
  <c r="Y38" i="2"/>
  <c r="Y37" i="2"/>
  <c r="Y31" i="2"/>
  <c r="Y25" i="2"/>
  <c r="Y19" i="2"/>
  <c r="Y27" i="2"/>
  <c r="Y21" i="2"/>
  <c r="Y15" i="2"/>
  <c r="C40" i="4"/>
  <c r="Y265" i="2"/>
  <c r="B125" i="1"/>
  <c r="B127" i="1"/>
  <c r="B130" i="1"/>
  <c r="C125" i="1"/>
  <c r="B126" i="1"/>
  <c r="C126" i="1"/>
  <c r="B100" i="1"/>
  <c r="Y277" i="2"/>
  <c r="Y445" i="2"/>
  <c r="Y159" i="2"/>
  <c r="Y449" i="2"/>
  <c r="Y425" i="2"/>
  <c r="Y196" i="2"/>
  <c r="Y135" i="2"/>
  <c r="Y452" i="2"/>
  <c r="Y446" i="2"/>
  <c r="Y440" i="2"/>
  <c r="Y434" i="2"/>
  <c r="Y428" i="2"/>
  <c r="Y422" i="2"/>
  <c r="Y416" i="2"/>
  <c r="Y410" i="2"/>
  <c r="Y404" i="2"/>
  <c r="Y398" i="2"/>
  <c r="Y392" i="2"/>
  <c r="Y386" i="2"/>
  <c r="Y380" i="2"/>
  <c r="Y374" i="2"/>
  <c r="Y368" i="2"/>
  <c r="Y362" i="2"/>
  <c r="Y356" i="2"/>
  <c r="Y350" i="2"/>
  <c r="Y344" i="2"/>
  <c r="Y338" i="2"/>
  <c r="Y332" i="2"/>
  <c r="Y326" i="2"/>
  <c r="Y320" i="2"/>
  <c r="Y314" i="2"/>
  <c r="Y308" i="2"/>
  <c r="Y302" i="2"/>
  <c r="Y296" i="2"/>
  <c r="Y290" i="2"/>
  <c r="Y284" i="2"/>
  <c r="Y278" i="2"/>
  <c r="Y272" i="2"/>
  <c r="Y266" i="2"/>
  <c r="Y260" i="2"/>
  <c r="Y254" i="2"/>
  <c r="Y248" i="2"/>
  <c r="Y242" i="2"/>
  <c r="Y236" i="2"/>
  <c r="Y230" i="2"/>
  <c r="Y224" i="2"/>
  <c r="Y218" i="2"/>
  <c r="Y212" i="2"/>
  <c r="Y206" i="2"/>
  <c r="Y200" i="2"/>
  <c r="Y194" i="2"/>
  <c r="Y188" i="2"/>
  <c r="Y182" i="2"/>
  <c r="Y176" i="2"/>
  <c r="Y170" i="2"/>
  <c r="Y164" i="2"/>
  <c r="Y158" i="2"/>
  <c r="Y152" i="2"/>
  <c r="Y146" i="2"/>
  <c r="Y140" i="2"/>
  <c r="Y134" i="2"/>
  <c r="Y128" i="2"/>
  <c r="Y122" i="2"/>
  <c r="Y116" i="2"/>
  <c r="Y110" i="2"/>
  <c r="Y104" i="2"/>
  <c r="Y98" i="2"/>
  <c r="Y92" i="2"/>
  <c r="Y86" i="2"/>
  <c r="Y80" i="2"/>
  <c r="Y74" i="2"/>
  <c r="Y68" i="2"/>
  <c r="Y62" i="2"/>
  <c r="Y56" i="2"/>
  <c r="Y50" i="2"/>
  <c r="Y44" i="2"/>
  <c r="Y327" i="2"/>
  <c r="Y431" i="2"/>
  <c r="Y433" i="2"/>
  <c r="Y401" i="2"/>
  <c r="Y329" i="2"/>
  <c r="Y305" i="2"/>
  <c r="Y281" i="2"/>
  <c r="Y257" i="2"/>
  <c r="Y185" i="2"/>
  <c r="Y161" i="2"/>
  <c r="Y137" i="2"/>
  <c r="Y113" i="2"/>
  <c r="Y77" i="2"/>
  <c r="Y65" i="2"/>
  <c r="Y53" i="2"/>
  <c r="Y41" i="2"/>
  <c r="Y72" i="2"/>
  <c r="Y436" i="2"/>
  <c r="Y412" i="2"/>
  <c r="Y388" i="2"/>
  <c r="Y322" i="2"/>
  <c r="Y383" i="2"/>
  <c r="Y287" i="2"/>
  <c r="Y143" i="2"/>
  <c r="Y348" i="2"/>
  <c r="Y448" i="2"/>
  <c r="Y424" i="2"/>
  <c r="Y406" i="2"/>
  <c r="Y382" i="2"/>
  <c r="Y340" i="2"/>
  <c r="Y455" i="2"/>
  <c r="Y407" i="2"/>
  <c r="Y263" i="2"/>
  <c r="Y167" i="2"/>
  <c r="Y457" i="2"/>
  <c r="Y397" i="2"/>
  <c r="Y385" i="2"/>
  <c r="Y289" i="2"/>
  <c r="Y253" i="2"/>
  <c r="Y217" i="2"/>
  <c r="Y205" i="2"/>
  <c r="Y145" i="2"/>
  <c r="Y133" i="2"/>
  <c r="Y109" i="2"/>
  <c r="Y97" i="2"/>
  <c r="Y73" i="2"/>
  <c r="Y61" i="2"/>
  <c r="Y430" i="2"/>
  <c r="Y400" i="2"/>
  <c r="Y334" i="2"/>
  <c r="Y95" i="2"/>
  <c r="Y366" i="2"/>
  <c r="Y318" i="2"/>
  <c r="Y222" i="2"/>
  <c r="Y454" i="2"/>
  <c r="Y418" i="2"/>
  <c r="Y394" i="2"/>
  <c r="Y376" i="2"/>
  <c r="Y370" i="2"/>
  <c r="Y364" i="2"/>
  <c r="Y358" i="2"/>
  <c r="Y352" i="2"/>
  <c r="Y346" i="2"/>
  <c r="Y316" i="2"/>
  <c r="Y310" i="2"/>
  <c r="Y304" i="2"/>
  <c r="Y298" i="2"/>
  <c r="Y292" i="2"/>
  <c r="Y286" i="2"/>
  <c r="Y280" i="2"/>
  <c r="Y274" i="2"/>
  <c r="Y268" i="2"/>
  <c r="Y262" i="2"/>
  <c r="Y256" i="2"/>
  <c r="Y250" i="2"/>
  <c r="Y244" i="2"/>
  <c r="Y238" i="2"/>
  <c r="Y232" i="2"/>
  <c r="Y226" i="2"/>
  <c r="Y220" i="2"/>
  <c r="Y214" i="2"/>
  <c r="Y208" i="2"/>
  <c r="Y202" i="2"/>
  <c r="Y190" i="2"/>
  <c r="Y184" i="2"/>
  <c r="Y178" i="2"/>
  <c r="Y172" i="2"/>
  <c r="Y166" i="2"/>
  <c r="Y160" i="2"/>
  <c r="Y154" i="2"/>
  <c r="Y148" i="2"/>
  <c r="Y142" i="2"/>
  <c r="Y136" i="2"/>
  <c r="Y130" i="2"/>
  <c r="Y124" i="2"/>
  <c r="Y118" i="2"/>
  <c r="Y112" i="2"/>
  <c r="Y106" i="2"/>
  <c r="Y100" i="2"/>
  <c r="Y94" i="2"/>
  <c r="Y88" i="2"/>
  <c r="Y82" i="2"/>
  <c r="Y76" i="2"/>
  <c r="Y64" i="2"/>
  <c r="Y52" i="2"/>
  <c r="Y40" i="2"/>
  <c r="Y442" i="2"/>
  <c r="Y328" i="2"/>
  <c r="Y311" i="2"/>
  <c r="Y421" i="2"/>
  <c r="Y409" i="2"/>
  <c r="Y361" i="2"/>
  <c r="Y349" i="2"/>
  <c r="Y301" i="2"/>
  <c r="Y241" i="2"/>
  <c r="Y181" i="2"/>
  <c r="Y121" i="2"/>
  <c r="Y49" i="2"/>
  <c r="Y444" i="2"/>
  <c r="Y390" i="2"/>
  <c r="Y372" i="2"/>
  <c r="Y342" i="2"/>
  <c r="Y246" i="2"/>
  <c r="Y204" i="2"/>
  <c r="Y198" i="2"/>
  <c r="Y156" i="2"/>
  <c r="Y102" i="2"/>
  <c r="Y447" i="2"/>
  <c r="Y279" i="2"/>
  <c r="Y207" i="2"/>
  <c r="Y399" i="2"/>
  <c r="Y441" i="2"/>
  <c r="Y369" i="2"/>
  <c r="Y429" i="2"/>
  <c r="Y405" i="2"/>
  <c r="Y321" i="2"/>
  <c r="Y423" i="2"/>
  <c r="Y345" i="2"/>
  <c r="Y363" i="2"/>
  <c r="Y456" i="2"/>
  <c r="Y450" i="2"/>
  <c r="Y324" i="2"/>
  <c r="Y300" i="2"/>
  <c r="Y228" i="2"/>
  <c r="Y180" i="2"/>
  <c r="Y174" i="2"/>
  <c r="Y48" i="2"/>
  <c r="Y339" i="2"/>
  <c r="Y375" i="2"/>
  <c r="Y453" i="2"/>
  <c r="Y417" i="2"/>
  <c r="Y351" i="2"/>
  <c r="Y239" i="2"/>
  <c r="Y119" i="2"/>
  <c r="Y357" i="2"/>
  <c r="Y435" i="2"/>
  <c r="Y411" i="2"/>
  <c r="Y393" i="2"/>
  <c r="Y387" i="2"/>
  <c r="Y381" i="2"/>
  <c r="Y333" i="2"/>
  <c r="Y315" i="2"/>
  <c r="Y309" i="2"/>
  <c r="Y303" i="2"/>
  <c r="Y297" i="2"/>
  <c r="Y291" i="2"/>
  <c r="Y285" i="2"/>
  <c r="Y273" i="2"/>
  <c r="Y267" i="2"/>
  <c r="Y261" i="2"/>
  <c r="Y255" i="2"/>
  <c r="Y249" i="2"/>
  <c r="Y243" i="2"/>
  <c r="Y237" i="2"/>
  <c r="Y231" i="2"/>
  <c r="Y225" i="2"/>
  <c r="Y219" i="2"/>
  <c r="Y213" i="2"/>
  <c r="Y201" i="2"/>
  <c r="Y195" i="2"/>
  <c r="Y189" i="2"/>
  <c r="Y183" i="2"/>
  <c r="Y177" i="2"/>
  <c r="Y171" i="2"/>
  <c r="Y165" i="2"/>
  <c r="Y153" i="2"/>
  <c r="Y147" i="2"/>
  <c r="Y141" i="2"/>
  <c r="Y129" i="2"/>
  <c r="Y123" i="2"/>
  <c r="Y117" i="2"/>
  <c r="Y111" i="2"/>
  <c r="Y105" i="2"/>
  <c r="Y99" i="2"/>
  <c r="Y93" i="2"/>
  <c r="Y87" i="2"/>
  <c r="Y81" i="2"/>
  <c r="Y75" i="2"/>
  <c r="Y69" i="2"/>
  <c r="Y63" i="2"/>
  <c r="Y57" i="2"/>
  <c r="Y51" i="2"/>
  <c r="Y45" i="2"/>
  <c r="Y432" i="2"/>
  <c r="Y420" i="2"/>
  <c r="Y402" i="2"/>
  <c r="Y384" i="2"/>
  <c r="Y354" i="2"/>
  <c r="Y330" i="2"/>
  <c r="Y312" i="2"/>
  <c r="Y294" i="2"/>
  <c r="Y276" i="2"/>
  <c r="Y258" i="2"/>
  <c r="Y234" i="2"/>
  <c r="Y216" i="2"/>
  <c r="Y210" i="2"/>
  <c r="Y192" i="2"/>
  <c r="Y186" i="2"/>
  <c r="Y168" i="2"/>
  <c r="Y162" i="2"/>
  <c r="Y150" i="2"/>
  <c r="Y144" i="2"/>
  <c r="Y138" i="2"/>
  <c r="Y126" i="2"/>
  <c r="Y120" i="2"/>
  <c r="Y114" i="2"/>
  <c r="Y108" i="2"/>
  <c r="Y96" i="2"/>
  <c r="Y60" i="2"/>
  <c r="Y438" i="2"/>
  <c r="Y426" i="2"/>
  <c r="Y408" i="2"/>
  <c r="Y396" i="2"/>
  <c r="Y378" i="2"/>
  <c r="Y360" i="2"/>
  <c r="Y336" i="2"/>
  <c r="Y306" i="2"/>
  <c r="Y288" i="2"/>
  <c r="Y282" i="2"/>
  <c r="Y270" i="2"/>
  <c r="Y252" i="2"/>
  <c r="Y240" i="2"/>
  <c r="Y132" i="2"/>
  <c r="Y443" i="2"/>
  <c r="Y437" i="2"/>
  <c r="Y419" i="2"/>
  <c r="Y413" i="2"/>
  <c r="Y395" i="2"/>
  <c r="Y389" i="2"/>
  <c r="Y377" i="2"/>
  <c r="Y371" i="2"/>
  <c r="Y365" i="2"/>
  <c r="Y359" i="2"/>
  <c r="Y353" i="2"/>
  <c r="Y347" i="2"/>
  <c r="Y341" i="2"/>
  <c r="Y335" i="2"/>
  <c r="Y323" i="2"/>
  <c r="Y317" i="2"/>
  <c r="Y299" i="2"/>
  <c r="Y293" i="2"/>
  <c r="Y275" i="2"/>
  <c r="Y269" i="2"/>
  <c r="Y251" i="2"/>
  <c r="Y245" i="2"/>
  <c r="Y233" i="2"/>
  <c r="Y227" i="2"/>
  <c r="Y221" i="2"/>
  <c r="Y215" i="2"/>
  <c r="Y209" i="2"/>
  <c r="Y203" i="2"/>
  <c r="Y197" i="2"/>
  <c r="Y191" i="2"/>
  <c r="Y179" i="2"/>
  <c r="Y173" i="2"/>
  <c r="Y155" i="2"/>
  <c r="Y149" i="2"/>
  <c r="Y131" i="2"/>
  <c r="Y125" i="2"/>
  <c r="Y107" i="2"/>
  <c r="Y101" i="2"/>
  <c r="Y89" i="2"/>
  <c r="Y83" i="2"/>
  <c r="Y71" i="2"/>
  <c r="Y59" i="2"/>
  <c r="Y47" i="2"/>
  <c r="Y373" i="2"/>
  <c r="Y337" i="2"/>
  <c r="Y313" i="2"/>
  <c r="Y229" i="2"/>
  <c r="Y193" i="2"/>
  <c r="Y169" i="2"/>
  <c r="Y85" i="2"/>
  <c r="Y414" i="2"/>
  <c r="Y264" i="2"/>
  <c r="Y451" i="2"/>
  <c r="Y439" i="2"/>
  <c r="Y427" i="2"/>
  <c r="Y415" i="2"/>
  <c r="Y403" i="2"/>
  <c r="Y391" i="2"/>
  <c r="Y379" i="2"/>
  <c r="Y367" i="2"/>
  <c r="Y355" i="2"/>
  <c r="Y343" i="2"/>
  <c r="Y331" i="2"/>
  <c r="Y319" i="2"/>
  <c r="Y307" i="2"/>
  <c r="Y295" i="2"/>
  <c r="Y283" i="2"/>
  <c r="Y271" i="2"/>
  <c r="Y259" i="2"/>
  <c r="Y247" i="2"/>
  <c r="Y235" i="2"/>
  <c r="Y223" i="2"/>
  <c r="Y211" i="2"/>
  <c r="Y199" i="2"/>
  <c r="Y187" i="2"/>
  <c r="Y175" i="2"/>
  <c r="Y163" i="2"/>
  <c r="Y151" i="2"/>
  <c r="Y139" i="2"/>
  <c r="Y127" i="2"/>
  <c r="Y115" i="2"/>
  <c r="Y103" i="2"/>
  <c r="Y91" i="2"/>
  <c r="Y79" i="2"/>
  <c r="Y67" i="2"/>
  <c r="Y55" i="2"/>
  <c r="Y43" i="2"/>
  <c r="Y90" i="2"/>
  <c r="Y84" i="2"/>
  <c r="Y78" i="2"/>
  <c r="Y66" i="2"/>
  <c r="Y54" i="2"/>
  <c r="Y42" i="2"/>
  <c r="Y70" i="2"/>
  <c r="Y58" i="2"/>
  <c r="Y46" i="2"/>
  <c r="AB6" i="2"/>
  <c r="AB9" i="2" l="1"/>
  <c r="AB11" i="2" s="1"/>
  <c r="AB12" i="2"/>
  <c r="AB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tc={E5A5EC9D-6F07-41E8-94A2-FBDDC4C05A91}</author>
  </authors>
  <commentList>
    <comment ref="M13" authorId="0" shapeId="0" xr:uid="{E5A5EC9D-6F07-41E8-94A2-FBDDC4C05A91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Inserir o número de transporte e referência do documento de transporte.</t>
      </text>
    </comment>
  </commentList>
</comments>
</file>

<file path=xl/sharedStrings.xml><?xml version="1.0" encoding="utf-8"?>
<sst xmlns="http://schemas.openxmlformats.org/spreadsheetml/2006/main" count="274" uniqueCount="222">
  <si>
    <t>ANÁLISE TÉCNICA</t>
  </si>
  <si>
    <r>
      <t xml:space="preserve">Regulamento do regime excecional de apoio extraordinário destinado às empresas afetadas na sequência do agravamento das condições meteorológicas no Grupo Ocidental que culminou com a passagem da depressão </t>
    </r>
    <r>
      <rPr>
        <b/>
        <i/>
        <sz val="16"/>
        <color rgb="FF002060"/>
        <rFont val="Aptos Narrow"/>
        <family val="2"/>
        <scheme val="minor"/>
      </rPr>
      <t>Garoe</t>
    </r>
    <r>
      <rPr>
        <b/>
        <sz val="16"/>
        <color rgb="FF002060"/>
        <rFont val="Aptos Narrow"/>
        <family val="2"/>
        <scheme val="minor"/>
      </rPr>
      <t xml:space="preserve"> na ilha das Flores</t>
    </r>
  </si>
  <si>
    <t xml:space="preserve">Resolução do Conselho do Governo n.º 27/2025 de 11 de fevereiro </t>
  </si>
  <si>
    <t>Formulário de Candidatura</t>
  </si>
  <si>
    <t>IDENTIFICAÇÃO DO PROMOTOR</t>
  </si>
  <si>
    <t>REGISTOU  OS CAMPOS DE IDENTIFICAÇÃO DO PROMOTOR</t>
  </si>
  <si>
    <t>Nome completo</t>
  </si>
  <si>
    <t>NIF</t>
  </si>
  <si>
    <t>Morada</t>
  </si>
  <si>
    <t xml:space="preserve">Concelho </t>
  </si>
  <si>
    <t>Código Postal</t>
  </si>
  <si>
    <t xml:space="preserve"> Ilha </t>
  </si>
  <si>
    <t>Freguesia</t>
  </si>
  <si>
    <t>Telemóvel</t>
  </si>
  <si>
    <t xml:space="preserve">Telefone </t>
  </si>
  <si>
    <t xml:space="preserve">E-mail </t>
  </si>
  <si>
    <t>CAE (s) da Empresa</t>
  </si>
  <si>
    <t>Caraterização Jurídica</t>
  </si>
  <si>
    <t>Data de Constituição</t>
  </si>
  <si>
    <t>Data de Início de Atividade</t>
  </si>
  <si>
    <t>IBAN</t>
  </si>
  <si>
    <t>PT50</t>
  </si>
  <si>
    <t>Banco</t>
  </si>
  <si>
    <t>CONDIÇÕES DE ELEGIBILIDADE</t>
  </si>
  <si>
    <t>CUMPRE AS CONDIÇÕES DE ELEGIBILIDADE</t>
  </si>
  <si>
    <t xml:space="preserve">O promotor declara, sob compromisso de honra, que: </t>
  </si>
  <si>
    <t xml:space="preserve">Encontrar-se legalmente constituido; </t>
  </si>
  <si>
    <t xml:space="preserve">Cumprir as condições legais necessárias ao exercicío da respetiva atividade; </t>
  </si>
  <si>
    <t>Possuir a situação tributária regularizada perante a Autoridade Tributária;</t>
  </si>
  <si>
    <t>Possuir a situação contributiva regularizada perante a Segurança Social.</t>
  </si>
  <si>
    <t>DOCUMENTOS A SUBMETER JUNTO COM O PEDIDO DE CANDIDATURA</t>
  </si>
  <si>
    <t>SUBMETEU OS DOCUMENTOS NECESSÁRIOS JUNTO AO PEDIDO DE CANDIDATURA</t>
  </si>
  <si>
    <t>Declaração de não dívida perante a Autoridade Tributária;</t>
  </si>
  <si>
    <r>
      <t xml:space="preserve">(ou, em alternativa, sob autorização de consulta </t>
    </r>
    <r>
      <rPr>
        <i/>
        <sz val="11"/>
        <color theme="1"/>
        <rFont val="Aptos Narrow"/>
        <family val="2"/>
        <scheme val="minor"/>
      </rPr>
      <t>online</t>
    </r>
    <r>
      <rPr>
        <sz val="11"/>
        <color theme="1"/>
        <rFont val="Aptos Narrow"/>
        <family val="2"/>
        <scheme val="minor"/>
      </rPr>
      <t>);</t>
    </r>
  </si>
  <si>
    <t>Declaração de não dívida perante a Segurança Social;</t>
  </si>
  <si>
    <t>Comprovativo de IBAN do promotor que ateste a titularidade da conta;</t>
  </si>
  <si>
    <t>Cópia da declaração de início, reinício ou alteração da atividade ou em alternativa cópia da situação fiscal integrada obtida no portal da Autoridade Tributária e Aduaneira;</t>
  </si>
  <si>
    <t>Cópia da comunicação da ocorrência do sinistro à seguradora e comprovativo, emitido por esta, no qual conste o montante da comparticipação objeto de cobertura de seguro e o valor dos prejuízos considerados abrangidos e não abrangidos no âmbito daquela cobertura, no caso de existência de seguro;</t>
  </si>
  <si>
    <t>Faturas relativas à aquisição das mercadorias.</t>
  </si>
  <si>
    <t>Manifesto de carga, do qual constem as características da mercadoria transportada, designadamente, a quantidade, o peso e o destinatário, e, ou guia de transporte relativa à mercadoria.</t>
  </si>
  <si>
    <t>ORGANIZAÇÃO DO PROCESSO A MANTER NA EMPRESA</t>
  </si>
  <si>
    <t>MANTEVE O PROCESSO ORGANIZADO</t>
  </si>
  <si>
    <t xml:space="preserve"> Declaração de início de atividade, ou impressão completa da informação do cadastro do promotor no site da AT;</t>
  </si>
  <si>
    <t xml:space="preserve"> Comprovativos dos montantes das despesas candidatas, numeradas por ordem sequencial;</t>
  </si>
  <si>
    <t xml:space="preserve"> Documento comprovativo da situação regularizada perante a Autoridade Tributária;</t>
  </si>
  <si>
    <t xml:space="preserve"> Documento comprovativo da situação regularizada perante a Segurança Social;</t>
  </si>
  <si>
    <t xml:space="preserve"> Formulário de candidatura devidamente assinado.</t>
  </si>
  <si>
    <t>DECLARAÇÕES  SOB O COMPROMISSO DE HONRA</t>
  </si>
  <si>
    <t>ACEITOU AS CONDIÇÕES SOB O COMPROMISSO DE HONRA</t>
  </si>
  <si>
    <t>Exercer a sua atividade na ilha das Flores, Região Autónoma dos Açores;</t>
  </si>
  <si>
    <t>Não se candidatar a outros incentivos da mesma natureza para as despesas elegíveis integradas no pedido de candidatura;</t>
  </si>
  <si>
    <t>Permitir à entidade gestora ou a entidade por esta designada o acesso aos locais, mercadorias ou equipamentos afetados e, ou, a outros elementos considerados necessários;</t>
  </si>
  <si>
    <t>Solicitar à entidade gestora, nos casos em que tal possa não ter ocorrido, a vistoria aos locais, mercadorias ou equipamentos sinistrados;</t>
  </si>
  <si>
    <t>Entregar, nos prazos estabelecidos, todos os elementos que lhe forem solicitados pela entidade gestora;</t>
  </si>
  <si>
    <t>Manter, em dossier devidamente organizado, todos os documentos suscetíveis de comprovar as informações e declarações prestadas no âmbito da candidatura, bem como todos os documentos comprovativos da realização e do pagamento das despesas.</t>
  </si>
  <si>
    <t>AUTORIZAÇÕES DO PROMOTOR</t>
  </si>
  <si>
    <t>ACEITOU AS AUTORIZAÇÕES</t>
  </si>
  <si>
    <t xml:space="preserve">   A  Direção Regional do Empreendedorismo e Competitividade a consultar a situação tributária ou contributiva regularizada da empresa.</t>
  </si>
  <si>
    <t xml:space="preserve">   A  Direção Regional do Empreendedorismo e Competitividade a recolher e proceder ao tratamento de dados para fins estatísticos. </t>
  </si>
  <si>
    <t>INFORMAÇÃO ADICIONAL</t>
  </si>
  <si>
    <t>INFORMAÇÃO ADICIONAL A CONSIDERAR</t>
  </si>
  <si>
    <t>IDENTIFICAÇÃO DOS DECLARANTES</t>
  </si>
  <si>
    <t xml:space="preserve">VALIDAÇÃO DA IDENTIFICAÇÃO </t>
  </si>
  <si>
    <t xml:space="preserve">Nome do promotor ou do declarante na qualidade de representante do promotor </t>
  </si>
  <si>
    <t>NIF/NIPC</t>
  </si>
  <si>
    <t>Qualidade</t>
  </si>
  <si>
    <t>SOLICITAÇÃO DO APOIO E DECLARAÇÃO DE COMPROMISSO</t>
  </si>
  <si>
    <t>COMPLETOU E ASSINOU A SOLICITAÇÃO DO APOIO E DECLARAÇÃO DE COMPROMISSO</t>
  </si>
  <si>
    <t>Data</t>
  </si>
  <si>
    <t xml:space="preserve"> Assinatura do promotor conforme CC/BI ou assinatura digital qualificada</t>
  </si>
  <si>
    <t>ASSINATURA VÁLIDA</t>
  </si>
  <si>
    <t>TAXA DE APOIO</t>
  </si>
  <si>
    <t>TOTAL DA DESPESA (SEM IVA)</t>
  </si>
  <si>
    <t>VALOR DE APOIO ESTIMADO (PROMOTOR)</t>
  </si>
  <si>
    <t>APOIO DISPONÍVEL (PROMOTOR)</t>
  </si>
  <si>
    <t>MAPA DE DESPESAS</t>
  </si>
  <si>
    <t>TAXA DE EXECUÇÃO DO APOIO</t>
  </si>
  <si>
    <t>LIMITE DE APOIO</t>
  </si>
  <si>
    <t>VALOR DE APOIO ELEGÍVEL</t>
  </si>
  <si>
    <t>VALOR DE APOIO APURADO (DREC)</t>
  </si>
  <si>
    <t>Nº DE ORDEM</t>
  </si>
  <si>
    <t>FATURA</t>
  </si>
  <si>
    <t>RECIBO</t>
  </si>
  <si>
    <t>MANIFESTO DE CARGA OU GUIA DE TRANSPORTE</t>
  </si>
  <si>
    <t>OBSERVAÇÕES</t>
  </si>
  <si>
    <t>ANÁLISE</t>
  </si>
  <si>
    <t>N.º DE DESPESAS ELEGÍVEIS</t>
  </si>
  <si>
    <t>Nº</t>
  </si>
  <si>
    <t>Tipo de despesa</t>
  </si>
  <si>
    <t>Descrição do Item</t>
  </si>
  <si>
    <t>Valor de Despesa (Sem IVA)</t>
  </si>
  <si>
    <t>Valor de Despesa (Com IVA)</t>
  </si>
  <si>
    <t>Destinatário</t>
  </si>
  <si>
    <t>Quantidade do Item</t>
  </si>
  <si>
    <t>Peso do Item (kg)</t>
  </si>
  <si>
    <t>Valor do Item (Sem IVA)</t>
  </si>
  <si>
    <t>Valor do Item (Com IVA)</t>
  </si>
  <si>
    <t>Valor de Apoio Estimado
(Promotor)</t>
  </si>
  <si>
    <t>Validação de despesas
(Sem IVA)</t>
  </si>
  <si>
    <t>Validação de despesas 
(Com IVA)</t>
  </si>
  <si>
    <t>Valor de Apoio Apurado 
(DREC)</t>
  </si>
  <si>
    <t>Observações</t>
  </si>
  <si>
    <t>id</t>
  </si>
  <si>
    <t>design</t>
  </si>
  <si>
    <t>Concelho</t>
  </si>
  <si>
    <t>Ilha</t>
  </si>
  <si>
    <t>Cod. Postal</t>
  </si>
  <si>
    <t>Natureza Juridíca</t>
  </si>
  <si>
    <t>id concelho</t>
  </si>
  <si>
    <t>id_freguesia</t>
  </si>
  <si>
    <t>0007</t>
  </si>
  <si>
    <t>NOVO BANCO, SA</t>
  </si>
  <si>
    <t>4801</t>
  </si>
  <si>
    <t>Lajes das Flores</t>
  </si>
  <si>
    <t>Flores</t>
  </si>
  <si>
    <t>9960 -</t>
  </si>
  <si>
    <t>Cooperativa</t>
  </si>
  <si>
    <t>Promotor</t>
  </si>
  <si>
    <t>480101</t>
  </si>
  <si>
    <t>Fajã Grande</t>
  </si>
  <si>
    <t>4802</t>
  </si>
  <si>
    <t>Santa Cruz das Flores</t>
  </si>
  <si>
    <t>480201</t>
  </si>
  <si>
    <t>Caveira</t>
  </si>
  <si>
    <t>0010</t>
  </si>
  <si>
    <t>BANCO BPI, SA</t>
  </si>
  <si>
    <t>9970 -</t>
  </si>
  <si>
    <t>Empresário em nome individual</t>
  </si>
  <si>
    <t>Representante legal</t>
  </si>
  <si>
    <t>480102</t>
  </si>
  <si>
    <t>Fajãzinha</t>
  </si>
  <si>
    <t>480202</t>
  </si>
  <si>
    <t>Cedros</t>
  </si>
  <si>
    <t>0012</t>
  </si>
  <si>
    <t>BANCO BANIF E COMERCIAL DOS AÇORES, SA</t>
  </si>
  <si>
    <t>Estab. individual de responsabilidade limitada</t>
  </si>
  <si>
    <t>Sócio</t>
  </si>
  <si>
    <t>480103</t>
  </si>
  <si>
    <t>Fazenda</t>
  </si>
  <si>
    <t>480203</t>
  </si>
  <si>
    <t>Ponta Delgada</t>
  </si>
  <si>
    <t>0016</t>
  </si>
  <si>
    <t>NOVO BANCO DOS AÇORES, SA</t>
  </si>
  <si>
    <t>Sociedade anónima</t>
  </si>
  <si>
    <t>Sócio-gerente</t>
  </si>
  <si>
    <t>480104</t>
  </si>
  <si>
    <t>Lajedo</t>
  </si>
  <si>
    <t>480204</t>
  </si>
  <si>
    <t>0018</t>
  </si>
  <si>
    <t>BANCO SANTANDER TOTTA, SA</t>
  </si>
  <si>
    <t>Sociedade em comandita</t>
  </si>
  <si>
    <t>Gerente</t>
  </si>
  <si>
    <t>480105</t>
  </si>
  <si>
    <t>0019</t>
  </si>
  <si>
    <t>BANCO BILBAO VIZCAIA ARGENTARIA, SA</t>
  </si>
  <si>
    <t>Sociedade em nome coletivo</t>
  </si>
  <si>
    <t>480106</t>
  </si>
  <si>
    <t>Lomba</t>
  </si>
  <si>
    <t>0023</t>
  </si>
  <si>
    <t>BANCO ACTIVOBANK, SA</t>
  </si>
  <si>
    <t>Sociedade por quotas</t>
  </si>
  <si>
    <t>480107</t>
  </si>
  <si>
    <t>Mosteiro</t>
  </si>
  <si>
    <t>0027</t>
  </si>
  <si>
    <t>Sociedade unipessoal p/ quotas</t>
  </si>
  <si>
    <t>0032</t>
  </si>
  <si>
    <t>BARCLAYS BANK, PLC</t>
  </si>
  <si>
    <t>0033</t>
  </si>
  <si>
    <t>BANCO COMERCIAL PORTUGUÊS, SA</t>
  </si>
  <si>
    <t>0035</t>
  </si>
  <si>
    <t>CAIXA GERAL DE DEPÓSITOS, SA</t>
  </si>
  <si>
    <t>Regulamento:</t>
  </si>
  <si>
    <t>0036</t>
  </si>
  <si>
    <t>CAIXA ECONÓMICA MONTEPIO GERAL</t>
  </si>
  <si>
    <t>28/2025 de 11 de fevereiro</t>
  </si>
  <si>
    <t>0038</t>
  </si>
  <si>
    <t>BANCO INTERNACIONAL DO FUNCHAL, SA</t>
  </si>
  <si>
    <t>0043</t>
  </si>
  <si>
    <t>DEUTSCHE BANK (PORTUGAL)</t>
  </si>
  <si>
    <t>0045</t>
  </si>
  <si>
    <t>CAIXA DE CRÉDITO AGRÍCOLA MÚTUO DOS AÇORES, CRL</t>
  </si>
  <si>
    <t>0046</t>
  </si>
  <si>
    <t>BANCO POPULAR PORTUGAL, SA</t>
  </si>
  <si>
    <t>1 - São verdadeiras todas as informações do presente formulário e respetivos anexos;</t>
  </si>
  <si>
    <t>0059</t>
  </si>
  <si>
    <t>CAIXA ECONÓMICA DA MISERICÓRDIA DE ANGRA DO HEROÍSMO</t>
  </si>
  <si>
    <t>2 - Se compromete /comprometem a comunicar à Direção Regional do Empreendedorismo e Competitividade, qualquer facto que afete as informações contidas no presente formulário;</t>
  </si>
  <si>
    <t>0061</t>
  </si>
  <si>
    <t>BANCO DE INVESTIMENTO GLOBAL, SA</t>
  </si>
  <si>
    <t>3 - Respeitará/respeitarão todas as disposições aplicáveis previstas no diploma suprareferido e legislação complementar.</t>
  </si>
  <si>
    <t>0076</t>
  </si>
  <si>
    <t>FINIBANCO, SA</t>
  </si>
  <si>
    <t>0079</t>
  </si>
  <si>
    <t>BANCO PORTUGUÊS DE NEGÓCIOS, SA</t>
  </si>
  <si>
    <t>E-mail</t>
  </si>
  <si>
    <t>comercio.drec@azores.gov.pt</t>
  </si>
  <si>
    <t xml:space="preserve">, com identificação fiscal n.º </t>
  </si>
  <si>
    <t>0080</t>
  </si>
  <si>
    <t>BANCO BIC PORTUGUÊS, SA</t>
  </si>
  <si>
    <t>Assunto:</t>
  </si>
  <si>
    <t>, na qualidade de</t>
  </si>
  <si>
    <t>0086</t>
  </si>
  <si>
    <t>BANCO EFISA, SA</t>
  </si>
  <si>
    <t>Corpo e-mail:</t>
  </si>
  <si>
    <t>Exmos. Senhores,
Serve o presente para apresentar a candidatura, do promotor referido em assunto, ao abrigo da Resolução do Conselho do Governo n.º 28/2025 de 11 de fevereiro, tendo em vista os prejuízos significativos causados, especialmente &lt;indicar os maiores prejuízos&gt;, na freguesia de &lt;identificar freguesia&gt;.
Anexo à presente mensagem os documentos necessários para a análise do pedido, conforme previsto na referida resolução:
- Declaração de não dívida perante a Autoridade Tributária e a Segurança Social;
- Comprovativo de IBAN do promotor que ateste a titularidade da conta;
- Licença de utilização das instalações, quando exigível;
- Cópia não certificada da descrição do imóvel e inscrições em vigor, emitida pela Conservatória do Registo Predial;
- Declaração do titular de exploração do estabelecimento, sob compromisso de honra, de não ter recebido qualquer comparticipação através de seguro ou apoio para reposição de mercadorias e equipamentos, e de não ter sido candidato a tal apoio;
- Cópia da comunicação do sinistro à seguradora e comprovativo da cobertura do seguro, com os valores dos prejuízos abrangidos e não abrangidos;
- Documentos contabilísticos dos prejuízos, certificados por Contabilista Certificado;
- Relatório fotográfico dos equipamentos danificados;
- Faturas relativas à aquisição das mercadorias.
Aguardo a vossa análise.</t>
  </si>
  <si>
    <t>0089</t>
  </si>
  <si>
    <t>BANCO PRIVADO PORTUGUÊS, SA</t>
  </si>
  <si>
    <t>0160</t>
  </si>
  <si>
    <t>0191</t>
  </si>
  <si>
    <t>BNI - BANCO DE NEGÓCIOS INTERNACIONAL (EUROPA), SA</t>
  </si>
  <si>
    <t>0193</t>
  </si>
  <si>
    <t>BANCO CTT, SA</t>
  </si>
  <si>
    <t>0269</t>
  </si>
  <si>
    <t>BANKINTER, SA</t>
  </si>
  <si>
    <t>5120</t>
  </si>
  <si>
    <t>CAIXA DE CRÉDITO AGRÍCOLA MÚTUO DE CADAVAL, CRL</t>
  </si>
  <si>
    <t>9000</t>
  </si>
  <si>
    <t>CAIXA CENTRAL DE CRÉDITO AGRÍCOLA MÚTUO, CRL</t>
  </si>
  <si>
    <t>SE(SOMA(G20:G26;K21:K22;O19:O35;M25;O78:O79;F111;ID_erro_blc)=0;HIPERLIGAÇÃO("mailto:"&amp;email_alias&amp;"?subject="&amp;email_assunto&amp;"&amp;body="&amp;cfg!G27&amp;"%0A"&amp;"teste";"Clique aqui para preparar o envio do email da sua candidatura");"")</t>
  </si>
  <si>
    <t>Relatório fotográfico das mercadorias e, ou, matérias-primas danificadas;</t>
  </si>
  <si>
    <t>Declaração do titular de exploração do estabelecimento sinistrado, na qual declare, sob compromisso de honra, não ter recebido, através de seguro ou de apoio, qualquer comparticipação para a reposição de mercadorias e, ou, matérias-primas e não se ter candidatado a qualquer apoio para tal;</t>
  </si>
  <si>
    <t>Versão 1.1 de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</si>
</sst>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##\ ###\ ###"/>
    <numFmt numFmtId="165" formatCode="_-* #,##0\ &quot;€&quot;_-;\-* #,##0\ &quot;€&quot;_-;_-* &quot;-&quot;??\ &quot;€&quot;_-;_-@_-"/>
  </numFmts>
  <fonts count="34" x14ac:knownFonts="1">
    <font>
      <sz val="11"/>
      <color theme="1"/>
      <name val="Aptos Narrow"/>
      <family val="2"/>
      <scheme val="minor"/>
    </font>
    <font>
      <b/>
      <sz val="22"/>
      <color rgb="FF00206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rgb="FF002060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4"/>
      <color rgb="FF002060"/>
      <name val="Aptos Narrow"/>
      <family val="2"/>
      <scheme val="minor"/>
    </font>
    <font>
      <b/>
      <sz val="18"/>
      <color rgb="FFFFC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rgb="FFFFC000"/>
      <name val="Arial"/>
      <family val="2"/>
    </font>
    <font>
      <b/>
      <sz val="36"/>
      <color rgb="FFFFC000"/>
      <name val="Aptos Narrow"/>
      <family val="2"/>
      <scheme val="minor"/>
    </font>
    <font>
      <sz val="11"/>
      <color rgb="FFE78A20"/>
      <name val="Aptos Narrow"/>
      <family val="2"/>
      <scheme val="minor"/>
    </font>
    <font>
      <b/>
      <sz val="24"/>
      <color rgb="FF00206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FFC000"/>
      <name val="Aptos Narrow"/>
      <family val="2"/>
      <scheme val="minor"/>
    </font>
    <font>
      <b/>
      <sz val="8"/>
      <color indexed="9"/>
      <name val="Verdana"/>
      <family val="2"/>
    </font>
    <font>
      <sz val="8"/>
      <name val="Verdana"/>
      <family val="2"/>
    </font>
    <font>
      <sz val="11"/>
      <color rgb="FFFFC000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b/>
      <sz val="12"/>
      <name val="Tahoma"/>
      <family val="2"/>
    </font>
    <font>
      <b/>
      <sz val="11"/>
      <color rgb="FF00206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6"/>
      <color rgb="FF002060"/>
      <name val="Aptos Narrow"/>
      <family val="2"/>
      <scheme val="minor"/>
    </font>
    <font>
      <b/>
      <sz val="16"/>
      <color theme="0" tint="-0.499984740745262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Tahoma"/>
      <family val="2"/>
    </font>
    <font>
      <b/>
      <i/>
      <sz val="16"/>
      <color rgb="FF00206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0F4C5C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E78A2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88">
    <xf numFmtId="0" fontId="0" fillId="0" borderId="0" xfId="0"/>
    <xf numFmtId="0" fontId="6" fillId="0" borderId="0" xfId="0" applyFont="1"/>
    <xf numFmtId="44" fontId="0" fillId="0" borderId="0" xfId="1" applyFont="1"/>
    <xf numFmtId="44" fontId="0" fillId="0" borderId="0" xfId="0" applyNumberFormat="1"/>
    <xf numFmtId="9" fontId="0" fillId="0" borderId="0" xfId="2" applyFont="1"/>
    <xf numFmtId="0" fontId="19" fillId="8" borderId="0" xfId="0" applyFont="1" applyFill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0" fillId="9" borderId="0" xfId="0" applyFill="1"/>
    <xf numFmtId="0" fontId="23" fillId="3" borderId="0" xfId="0" applyFont="1" applyFill="1" applyAlignment="1" applyProtection="1">
      <alignment vertical="center" wrapText="1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0" fontId="0" fillId="3" borderId="0" xfId="0" applyFill="1" applyAlignment="1" applyProtection="1">
      <alignment horizontal="left" wrapText="1"/>
      <protection hidden="1"/>
    </xf>
    <xf numFmtId="0" fontId="0" fillId="0" borderId="0" xfId="0" applyProtection="1">
      <protection hidden="1"/>
    </xf>
    <xf numFmtId="0" fontId="0" fillId="3" borderId="0" xfId="0" applyFill="1" applyAlignment="1" applyProtection="1">
      <alignment horizontal="left" vertical="top" wrapText="1"/>
      <protection hidden="1"/>
    </xf>
    <xf numFmtId="0" fontId="7" fillId="0" borderId="0" xfId="0" applyFont="1" applyProtection="1">
      <protection hidden="1"/>
    </xf>
    <xf numFmtId="0" fontId="6" fillId="6" borderId="0" xfId="0" applyFont="1" applyFill="1"/>
    <xf numFmtId="44" fontId="0" fillId="6" borderId="0" xfId="1" applyFont="1" applyFill="1"/>
    <xf numFmtId="0" fontId="0" fillId="3" borderId="0" xfId="0" applyFill="1" applyAlignment="1" applyProtection="1">
      <alignment horizontal="right"/>
      <protection hidden="1"/>
    </xf>
    <xf numFmtId="0" fontId="0" fillId="0" borderId="0" xfId="0" quotePrefix="1"/>
    <xf numFmtId="0" fontId="11" fillId="0" borderId="0" xfId="0" applyFont="1" applyAlignment="1" applyProtection="1">
      <alignment vertical="center" wrapText="1"/>
      <protection hidden="1"/>
    </xf>
    <xf numFmtId="0" fontId="0" fillId="3" borderId="0" xfId="0" applyFill="1" applyProtection="1">
      <protection hidden="1"/>
    </xf>
    <xf numFmtId="0" fontId="11" fillId="3" borderId="0" xfId="0" applyFont="1" applyFill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0" xfId="0" applyAlignment="1">
      <alignment wrapText="1"/>
    </xf>
    <xf numFmtId="0" fontId="30" fillId="0" borderId="0" xfId="0" applyFont="1" applyAlignment="1" applyProtection="1">
      <alignment vertical="center" wrapText="1"/>
      <protection hidden="1"/>
    </xf>
    <xf numFmtId="0" fontId="7" fillId="3" borderId="0" xfId="0" applyFont="1" applyFill="1" applyProtection="1">
      <protection hidden="1"/>
    </xf>
    <xf numFmtId="0" fontId="30" fillId="3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/>
      <protection hidden="1"/>
    </xf>
    <xf numFmtId="0" fontId="31" fillId="0" borderId="0" xfId="0" applyFont="1" applyAlignment="1" applyProtection="1">
      <alignment vertical="center"/>
      <protection hidden="1"/>
    </xf>
    <xf numFmtId="0" fontId="32" fillId="3" borderId="0" xfId="0" applyFont="1" applyFill="1" applyAlignment="1" applyProtection="1">
      <alignment vertical="center" wrapText="1"/>
      <protection hidden="1"/>
    </xf>
    <xf numFmtId="0" fontId="0" fillId="2" borderId="0" xfId="0" applyFill="1"/>
    <xf numFmtId="0" fontId="0" fillId="2" borderId="0" xfId="0" applyFill="1" applyAlignment="1">
      <alignment wrapText="1"/>
    </xf>
    <xf numFmtId="0" fontId="0" fillId="5" borderId="0" xfId="0" applyFill="1" applyProtection="1">
      <protection hidden="1"/>
    </xf>
    <xf numFmtId="0" fontId="0" fillId="5" borderId="41" xfId="0" applyFill="1" applyBorder="1" applyProtection="1">
      <protection hidden="1"/>
    </xf>
    <xf numFmtId="0" fontId="18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8" fillId="3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7" fillId="3" borderId="0" xfId="0" applyFont="1" applyFill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right" vertical="top"/>
      <protection hidden="1"/>
    </xf>
    <xf numFmtId="0" fontId="24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49" xfId="0" applyBorder="1" applyProtection="1"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24" fillId="0" borderId="2" xfId="0" applyFont="1" applyBorder="1" applyAlignment="1" applyProtection="1">
      <alignment horizontal="left"/>
      <protection hidden="1"/>
    </xf>
    <xf numFmtId="0" fontId="24" fillId="0" borderId="3" xfId="0" applyFont="1" applyBorder="1" applyAlignment="1" applyProtection="1">
      <alignment horizontal="left"/>
      <protection hidden="1"/>
    </xf>
    <xf numFmtId="0" fontId="25" fillId="0" borderId="0" xfId="0" applyFont="1" applyProtection="1">
      <protection hidden="1"/>
    </xf>
    <xf numFmtId="0" fontId="15" fillId="3" borderId="36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5" borderId="38" xfId="0" applyFill="1" applyBorder="1" applyProtection="1">
      <protection hidden="1"/>
    </xf>
    <xf numFmtId="0" fontId="0" fillId="5" borderId="37" xfId="0" applyFill="1" applyBorder="1" applyProtection="1">
      <protection hidden="1"/>
    </xf>
    <xf numFmtId="0" fontId="0" fillId="5" borderId="39" xfId="0" applyFill="1" applyBorder="1" applyProtection="1"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36" xfId="0" applyFont="1" applyFill="1" applyBorder="1" applyProtection="1"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36" xfId="0" applyFont="1" applyFill="1" applyBorder="1" applyAlignment="1" applyProtection="1">
      <alignment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0" xfId="0" applyFont="1" applyFill="1" applyBorder="1" applyAlignment="1" applyProtection="1">
      <alignment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Protection="1">
      <protection hidden="1"/>
    </xf>
    <xf numFmtId="0" fontId="0" fillId="5" borderId="0" xfId="0" applyFill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3" borderId="0" xfId="0" quotePrefix="1" applyFill="1" applyProtection="1">
      <protection hidden="1"/>
    </xf>
    <xf numFmtId="0" fontId="6" fillId="3" borderId="0" xfId="0" applyFont="1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11" xfId="0" applyFont="1" applyBorder="1" applyAlignment="1" applyProtection="1">
      <alignment vertical="center"/>
      <protection hidden="1"/>
    </xf>
    <xf numFmtId="0" fontId="9" fillId="0" borderId="12" xfId="0" applyFont="1" applyBorder="1" applyAlignment="1" applyProtection="1">
      <alignment vertical="center"/>
      <protection hidden="1"/>
    </xf>
    <xf numFmtId="0" fontId="9" fillId="0" borderId="13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0" fontId="15" fillId="3" borderId="2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2" xfId="0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6" borderId="62" xfId="1" applyFont="1" applyFill="1" applyBorder="1" applyProtection="1">
      <protection locked="0"/>
    </xf>
    <xf numFmtId="49" fontId="0" fillId="6" borderId="65" xfId="1" applyNumberFormat="1" applyFont="1" applyFill="1" applyBorder="1" applyProtection="1">
      <protection locked="0"/>
    </xf>
    <xf numFmtId="44" fontId="0" fillId="6" borderId="61" xfId="1" applyFont="1" applyFill="1" applyBorder="1" applyProtection="1">
      <protection locked="0"/>
    </xf>
    <xf numFmtId="44" fontId="0" fillId="6" borderId="57" xfId="1" applyFont="1" applyFill="1" applyBorder="1" applyProtection="1">
      <protection locked="0"/>
    </xf>
    <xf numFmtId="44" fontId="0" fillId="5" borderId="53" xfId="1" applyFont="1" applyFill="1" applyBorder="1" applyProtection="1">
      <protection locked="0"/>
    </xf>
    <xf numFmtId="44" fontId="0" fillId="6" borderId="60" xfId="1" applyFont="1" applyFill="1" applyBorder="1" applyProtection="1">
      <protection locked="0"/>
    </xf>
    <xf numFmtId="49" fontId="0" fillId="6" borderId="54" xfId="1" applyNumberFormat="1" applyFont="1" applyFill="1" applyBorder="1" applyProtection="1">
      <protection locked="0"/>
    </xf>
    <xf numFmtId="44" fontId="0" fillId="5" borderId="15" xfId="1" applyFont="1" applyFill="1" applyBorder="1" applyProtection="1">
      <protection locked="0"/>
    </xf>
    <xf numFmtId="44" fontId="0" fillId="6" borderId="51" xfId="1" applyFont="1" applyFill="1" applyBorder="1" applyProtection="1">
      <protection locked="0"/>
    </xf>
    <xf numFmtId="49" fontId="0" fillId="6" borderId="21" xfId="1" applyNumberFormat="1" applyFont="1" applyFill="1" applyBorder="1" applyProtection="1">
      <protection locked="0"/>
    </xf>
    <xf numFmtId="44" fontId="0" fillId="6" borderId="63" xfId="1" applyFont="1" applyFill="1" applyBorder="1" applyProtection="1">
      <protection locked="0"/>
    </xf>
    <xf numFmtId="44" fontId="0" fillId="6" borderId="58" xfId="1" applyFont="1" applyFill="1" applyBorder="1" applyProtection="1">
      <protection locked="0"/>
    </xf>
    <xf numFmtId="44" fontId="0" fillId="5" borderId="19" xfId="1" applyFont="1" applyFill="1" applyBorder="1" applyProtection="1">
      <protection locked="0"/>
    </xf>
    <xf numFmtId="44" fontId="0" fillId="6" borderId="55" xfId="1" applyFont="1" applyFill="1" applyBorder="1" applyProtection="1">
      <protection locked="0"/>
    </xf>
    <xf numFmtId="44" fontId="0" fillId="6" borderId="53" xfId="1" applyFont="1" applyFill="1" applyBorder="1" applyProtection="1">
      <protection locked="0"/>
    </xf>
    <xf numFmtId="44" fontId="0" fillId="5" borderId="18" xfId="1" applyFont="1" applyFill="1" applyBorder="1" applyProtection="1">
      <protection locked="0"/>
    </xf>
    <xf numFmtId="44" fontId="0" fillId="6" borderId="54" xfId="1" applyFont="1" applyFill="1" applyBorder="1" applyProtection="1">
      <protection locked="0"/>
    </xf>
    <xf numFmtId="44" fontId="0" fillId="6" borderId="15" xfId="1" applyFont="1" applyFill="1" applyBorder="1" applyProtection="1">
      <protection locked="0"/>
    </xf>
    <xf numFmtId="44" fontId="0" fillId="6" borderId="56" xfId="1" applyFont="1" applyFill="1" applyBorder="1" applyProtection="1">
      <protection locked="0"/>
    </xf>
    <xf numFmtId="44" fontId="0" fillId="6" borderId="21" xfId="1" applyFont="1" applyFill="1" applyBorder="1" applyProtection="1">
      <protection locked="0"/>
    </xf>
    <xf numFmtId="44" fontId="0" fillId="6" borderId="19" xfId="1" applyFont="1" applyFill="1" applyBorder="1" applyProtection="1">
      <protection locked="0"/>
    </xf>
    <xf numFmtId="44" fontId="0" fillId="6" borderId="18" xfId="1" applyFont="1" applyFill="1" applyBorder="1" applyProtection="1">
      <protection locked="0"/>
    </xf>
    <xf numFmtId="44" fontId="0" fillId="0" borderId="0" xfId="1" applyFont="1" applyProtection="1">
      <protection hidden="1"/>
    </xf>
    <xf numFmtId="44" fontId="7" fillId="4" borderId="20" xfId="1" applyFont="1" applyFill="1" applyBorder="1" applyProtection="1">
      <protection hidden="1"/>
    </xf>
    <xf numFmtId="0" fontId="7" fillId="4" borderId="20" xfId="0" applyFont="1" applyFill="1" applyBorder="1" applyProtection="1">
      <protection hidden="1"/>
    </xf>
    <xf numFmtId="44" fontId="7" fillId="4" borderId="44" xfId="1" applyFont="1" applyFill="1" applyBorder="1" applyProtection="1">
      <protection hidden="1"/>
    </xf>
    <xf numFmtId="49" fontId="7" fillId="4" borderId="44" xfId="1" applyNumberFormat="1" applyFont="1" applyFill="1" applyBorder="1" applyProtection="1">
      <protection hidden="1"/>
    </xf>
    <xf numFmtId="0" fontId="0" fillId="3" borderId="0" xfId="0" applyFill="1" applyAlignment="1" applyProtection="1">
      <alignment horizontal="center" wrapText="1"/>
      <protection hidden="1"/>
    </xf>
    <xf numFmtId="44" fontId="0" fillId="0" borderId="0" xfId="0" applyNumberFormat="1" applyProtection="1">
      <protection hidden="1"/>
    </xf>
    <xf numFmtId="44" fontId="0" fillId="0" borderId="0" xfId="1" applyFont="1" applyBorder="1" applyProtection="1">
      <protection hidden="1"/>
    </xf>
    <xf numFmtId="9" fontId="0" fillId="0" borderId="0" xfId="2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4" fillId="3" borderId="0" xfId="0" applyFont="1" applyFill="1" applyAlignment="1" applyProtection="1">
      <alignment vertical="center" wrapText="1"/>
      <protection hidden="1"/>
    </xf>
    <xf numFmtId="0" fontId="14" fillId="3" borderId="0" xfId="0" applyFont="1" applyFill="1" applyAlignment="1" applyProtection="1">
      <alignment horizontal="center" vertical="center" wrapText="1"/>
      <protection hidden="1"/>
    </xf>
    <xf numFmtId="165" fontId="0" fillId="0" borderId="0" xfId="1" applyNumberFormat="1" applyFont="1" applyProtection="1">
      <protection hidden="1"/>
    </xf>
    <xf numFmtId="0" fontId="6" fillId="6" borderId="0" xfId="0" applyFont="1" applyFill="1" applyProtection="1">
      <protection hidden="1"/>
    </xf>
    <xf numFmtId="44" fontId="0" fillId="6" borderId="0" xfId="1" applyFont="1" applyFill="1" applyProtection="1">
      <protection hidden="1"/>
    </xf>
    <xf numFmtId="0" fontId="28" fillId="3" borderId="45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6" borderId="17" xfId="0" applyFont="1" applyFill="1" applyBorder="1" applyAlignment="1" applyProtection="1">
      <alignment horizontal="center" vertical="center"/>
      <protection hidden="1"/>
    </xf>
    <xf numFmtId="44" fontId="6" fillId="6" borderId="17" xfId="1" applyFont="1" applyFill="1" applyBorder="1" applyAlignment="1" applyProtection="1">
      <alignment horizontal="center" vertical="center" wrapText="1"/>
      <protection hidden="1"/>
    </xf>
    <xf numFmtId="0" fontId="6" fillId="5" borderId="17" xfId="0" applyFont="1" applyFill="1" applyBorder="1" applyAlignment="1" applyProtection="1">
      <alignment horizontal="center" vertical="center"/>
      <protection hidden="1"/>
    </xf>
    <xf numFmtId="0" fontId="6" fillId="5" borderId="17" xfId="0" applyFont="1" applyFill="1" applyBorder="1" applyAlignment="1" applyProtection="1">
      <alignment horizontal="center" vertical="center" wrapText="1"/>
      <protection hidden="1"/>
    </xf>
    <xf numFmtId="44" fontId="6" fillId="5" borderId="17" xfId="1" applyFont="1" applyFill="1" applyBorder="1" applyAlignment="1" applyProtection="1">
      <alignment horizontal="center" vertical="center" wrapText="1"/>
      <protection hidden="1"/>
    </xf>
    <xf numFmtId="0" fontId="4" fillId="3" borderId="26" xfId="0" applyFont="1" applyFill="1" applyBorder="1" applyAlignment="1" applyProtection="1">
      <alignment horizontal="center" vertical="center" wrapText="1"/>
      <protection hidden="1"/>
    </xf>
    <xf numFmtId="44" fontId="4" fillId="4" borderId="17" xfId="1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wrapText="1"/>
      <protection hidden="1"/>
    </xf>
    <xf numFmtId="0" fontId="4" fillId="4" borderId="17" xfId="0" applyFont="1" applyFill="1" applyBorder="1" applyAlignment="1" applyProtection="1">
      <alignment horizontal="center" vertical="center" wrapText="1"/>
      <protection hidden="1"/>
    </xf>
    <xf numFmtId="44" fontId="4" fillId="4" borderId="43" xfId="1" applyFont="1" applyFill="1" applyBorder="1" applyAlignment="1" applyProtection="1">
      <alignment horizontal="center" vertical="center" wrapText="1"/>
      <protection hidden="1"/>
    </xf>
    <xf numFmtId="0" fontId="0" fillId="10" borderId="0" xfId="0" applyFill="1"/>
    <xf numFmtId="44" fontId="0" fillId="3" borderId="0" xfId="1" applyFont="1" applyFill="1" applyProtection="1">
      <protection hidden="1"/>
    </xf>
    <xf numFmtId="44" fontId="0" fillId="3" borderId="0" xfId="1" applyFont="1" applyFill="1" applyAlignment="1" applyProtection="1">
      <alignment horizontal="center" wrapText="1"/>
      <protection hidden="1"/>
    </xf>
    <xf numFmtId="0" fontId="0" fillId="0" borderId="0" xfId="1" applyNumberFormat="1" applyFont="1" applyProtection="1">
      <protection hidden="1"/>
    </xf>
    <xf numFmtId="2" fontId="0" fillId="11" borderId="71" xfId="0" applyNumberFormat="1" applyFill="1" applyBorder="1" applyProtection="1">
      <protection locked="0"/>
    </xf>
    <xf numFmtId="2" fontId="0" fillId="11" borderId="55" xfId="0" applyNumberFormat="1" applyFill="1" applyBorder="1" applyProtection="1">
      <protection locked="0"/>
    </xf>
    <xf numFmtId="44" fontId="0" fillId="11" borderId="69" xfId="1" applyFont="1" applyFill="1" applyBorder="1" applyProtection="1">
      <protection locked="0"/>
    </xf>
    <xf numFmtId="2" fontId="0" fillId="11" borderId="72" xfId="0" applyNumberFormat="1" applyFill="1" applyBorder="1" applyProtection="1">
      <protection locked="0"/>
    </xf>
    <xf numFmtId="2" fontId="0" fillId="11" borderId="54" xfId="0" applyNumberFormat="1" applyFill="1" applyBorder="1" applyProtection="1">
      <protection locked="0"/>
    </xf>
    <xf numFmtId="44" fontId="0" fillId="11" borderId="55" xfId="1" applyFont="1" applyFill="1" applyBorder="1" applyProtection="1">
      <protection locked="0"/>
    </xf>
    <xf numFmtId="2" fontId="0" fillId="11" borderId="60" xfId="0" applyNumberFormat="1" applyFill="1" applyBorder="1" applyProtection="1">
      <protection locked="0"/>
    </xf>
    <xf numFmtId="2" fontId="0" fillId="11" borderId="51" xfId="0" applyNumberFormat="1" applyFill="1" applyBorder="1" applyProtection="1">
      <protection locked="0"/>
    </xf>
    <xf numFmtId="2" fontId="0" fillId="11" borderId="73" xfId="0" applyNumberFormat="1" applyFill="1" applyBorder="1" applyProtection="1">
      <protection locked="0"/>
    </xf>
    <xf numFmtId="0" fontId="0" fillId="11" borderId="73" xfId="0" applyFill="1" applyBorder="1" applyProtection="1">
      <protection locked="0"/>
    </xf>
    <xf numFmtId="44" fontId="0" fillId="11" borderId="58" xfId="1" applyFont="1" applyFill="1" applyBorder="1" applyProtection="1">
      <protection locked="0"/>
    </xf>
    <xf numFmtId="2" fontId="0" fillId="11" borderId="20" xfId="0" applyNumberFormat="1" applyFill="1" applyBorder="1" applyProtection="1">
      <protection locked="0"/>
    </xf>
    <xf numFmtId="0" fontId="0" fillId="11" borderId="18" xfId="0" applyFill="1" applyBorder="1" applyProtection="1">
      <protection locked="0"/>
    </xf>
    <xf numFmtId="44" fontId="0" fillId="11" borderId="18" xfId="1" applyFont="1" applyFill="1" applyBorder="1" applyProtection="1">
      <protection locked="0"/>
    </xf>
    <xf numFmtId="2" fontId="0" fillId="11" borderId="70" xfId="0" applyNumberFormat="1" applyFill="1" applyBorder="1" applyProtection="1">
      <protection locked="0"/>
    </xf>
    <xf numFmtId="0" fontId="0" fillId="11" borderId="15" xfId="0" applyFill="1" applyBorder="1" applyProtection="1">
      <protection locked="0"/>
    </xf>
    <xf numFmtId="44" fontId="0" fillId="11" borderId="15" xfId="1" applyFont="1" applyFill="1" applyBorder="1" applyProtection="1">
      <protection locked="0"/>
    </xf>
    <xf numFmtId="2" fontId="0" fillId="11" borderId="21" xfId="0" applyNumberFormat="1" applyFill="1" applyBorder="1" applyProtection="1">
      <protection locked="0"/>
    </xf>
    <xf numFmtId="0" fontId="0" fillId="11" borderId="19" xfId="0" applyFill="1" applyBorder="1" applyProtection="1">
      <protection locked="0"/>
    </xf>
    <xf numFmtId="44" fontId="0" fillId="11" borderId="19" xfId="1" applyFont="1" applyFill="1" applyBorder="1" applyProtection="1">
      <protection locked="0"/>
    </xf>
    <xf numFmtId="0" fontId="0" fillId="11" borderId="67" xfId="0" applyFill="1" applyBorder="1" applyProtection="1">
      <protection locked="0"/>
    </xf>
    <xf numFmtId="44" fontId="0" fillId="11" borderId="67" xfId="1" applyFont="1" applyFill="1" applyBorder="1" applyProtection="1">
      <protection locked="0"/>
    </xf>
    <xf numFmtId="0" fontId="6" fillId="11" borderId="17" xfId="0" applyFont="1" applyFill="1" applyBorder="1" applyAlignment="1" applyProtection="1">
      <alignment horizontal="center" vertical="center"/>
      <protection hidden="1"/>
    </xf>
    <xf numFmtId="0" fontId="6" fillId="11" borderId="17" xfId="0" applyFont="1" applyFill="1" applyBorder="1" applyAlignment="1" applyProtection="1">
      <alignment horizontal="center" vertical="center" wrapText="1"/>
      <protection hidden="1"/>
    </xf>
    <xf numFmtId="0" fontId="6" fillId="11" borderId="20" xfId="0" applyFont="1" applyFill="1" applyBorder="1" applyAlignment="1" applyProtection="1">
      <alignment horizontal="center" vertical="center" wrapText="1"/>
      <protection hidden="1"/>
    </xf>
    <xf numFmtId="44" fontId="6" fillId="11" borderId="17" xfId="1" applyFont="1" applyFill="1" applyBorder="1" applyAlignment="1" applyProtection="1">
      <alignment horizontal="center" vertical="center" wrapText="1"/>
      <protection hidden="1"/>
    </xf>
    <xf numFmtId="0" fontId="26" fillId="2" borderId="0" xfId="3" applyFill="1"/>
    <xf numFmtId="0" fontId="0" fillId="3" borderId="0" xfId="0" applyFill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16" fillId="5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15" fillId="3" borderId="37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0" xfId="0" applyFont="1" applyFill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2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50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0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47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center" wrapText="1"/>
      <protection hidden="1"/>
    </xf>
    <xf numFmtId="0" fontId="10" fillId="0" borderId="48" xfId="0" applyFont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4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7" fillId="3" borderId="0" xfId="0" applyFont="1" applyFill="1" applyAlignment="1" applyProtection="1">
      <alignment horizontal="center" vertical="center" wrapText="1"/>
      <protection hidden="1"/>
    </xf>
    <xf numFmtId="0" fontId="15" fillId="3" borderId="37" xfId="0" applyFont="1" applyFill="1" applyBorder="1" applyAlignment="1" applyProtection="1">
      <alignment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0" xfId="0" applyFont="1" applyFill="1" applyAlignment="1" applyProtection="1">
      <alignment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1" xfId="0" applyFont="1" applyFill="1" applyBorder="1" applyAlignment="1" applyProtection="1">
      <alignment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0" xfId="0" applyFont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left" vertical="center" wrapText="1"/>
      <protection hidden="1"/>
    </xf>
    <xf numFmtId="0" fontId="15" fillId="3" borderId="36" xfId="0" applyFont="1" applyFill="1" applyBorder="1" applyAlignment="1" applyProtection="1">
      <alignment horizontal="center" vertical="center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36" xfId="0" applyFont="1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42" xfId="0" applyFont="1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" xfId="0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left" wrapText="1"/>
      <protection hidden="1"/>
    </xf>
    <xf numFmtId="0" fontId="0" fillId="2" borderId="5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3" borderId="0" xfId="0" applyFont="1" applyFill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0" fillId="2" borderId="7" xfId="0" applyFill="1" applyBorder="1" applyAlignment="1" applyProtection="1">
      <alignment horizontal="left"/>
      <protection locked="0"/>
    </xf>
    <xf numFmtId="14" fontId="0" fillId="2" borderId="6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 wrapText="1"/>
      <protection hidden="1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164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hidden="1"/>
    </xf>
    <xf numFmtId="0" fontId="0" fillId="0" borderId="4" xfId="0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3" xfId="0" quotePrefix="1" applyBorder="1" applyAlignment="1" applyProtection="1">
      <alignment horizontal="left"/>
      <protection hidden="1"/>
    </xf>
    <xf numFmtId="0" fontId="0" fillId="0" borderId="4" xfId="0" quotePrefix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49" fontId="0" fillId="2" borderId="3" xfId="0" quotePrefix="1" applyNumberForma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27" fillId="0" borderId="0" xfId="3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top" wrapText="1"/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26" fillId="2" borderId="7" xfId="3" applyFill="1" applyBorder="1" applyAlignment="1" applyProtection="1">
      <alignment horizontal="left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left"/>
      <protection locked="0"/>
    </xf>
    <xf numFmtId="0" fontId="24" fillId="3" borderId="1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0" fontId="0" fillId="11" borderId="28" xfId="0" applyFill="1" applyBorder="1" applyAlignment="1" applyProtection="1">
      <alignment horizontal="center"/>
      <protection locked="0"/>
    </xf>
    <xf numFmtId="0" fontId="0" fillId="11" borderId="16" xfId="0" applyFill="1" applyBorder="1" applyAlignment="1" applyProtection="1">
      <alignment horizontal="center"/>
      <protection locked="0"/>
    </xf>
    <xf numFmtId="0" fontId="0" fillId="11" borderId="33" xfId="0" applyFill="1" applyBorder="1" applyAlignment="1" applyProtection="1">
      <alignment horizontal="center"/>
      <protection locked="0"/>
    </xf>
    <xf numFmtId="14" fontId="0" fillId="11" borderId="28" xfId="0" applyNumberFormat="1" applyFill="1" applyBorder="1" applyAlignment="1" applyProtection="1">
      <alignment horizontal="center" vertical="center" wrapText="1"/>
      <protection locked="0"/>
    </xf>
    <xf numFmtId="14" fontId="0" fillId="11" borderId="16" xfId="0" applyNumberFormat="1" applyFill="1" applyBorder="1" applyAlignment="1" applyProtection="1">
      <alignment horizontal="center" vertical="center" wrapText="1"/>
      <protection locked="0"/>
    </xf>
    <xf numFmtId="14" fontId="0" fillId="11" borderId="33" xfId="0" applyNumberFormat="1" applyFill="1" applyBorder="1" applyAlignment="1" applyProtection="1">
      <alignment horizontal="center" vertical="center" wrapText="1"/>
      <protection locked="0"/>
    </xf>
    <xf numFmtId="0" fontId="0" fillId="11" borderId="28" xfId="0" applyFill="1" applyBorder="1" applyAlignment="1" applyProtection="1">
      <alignment horizontal="center" wrapText="1"/>
      <protection locked="0"/>
    </xf>
    <xf numFmtId="0" fontId="0" fillId="11" borderId="16" xfId="0" applyFill="1" applyBorder="1" applyAlignment="1" applyProtection="1">
      <alignment horizontal="center" wrapText="1"/>
      <protection locked="0"/>
    </xf>
    <xf numFmtId="0" fontId="0" fillId="11" borderId="33" xfId="0" applyFill="1" applyBorder="1" applyAlignment="1" applyProtection="1">
      <alignment horizontal="center" wrapText="1"/>
      <protection locked="0"/>
    </xf>
    <xf numFmtId="0" fontId="6" fillId="11" borderId="22" xfId="0" applyFont="1" applyFill="1" applyBorder="1" applyAlignment="1" applyProtection="1">
      <alignment horizontal="center" vertical="center" wrapText="1"/>
      <protection hidden="1"/>
    </xf>
    <xf numFmtId="0" fontId="6" fillId="11" borderId="23" xfId="0" applyFont="1" applyFill="1" applyBorder="1" applyAlignment="1" applyProtection="1">
      <alignment horizontal="center" vertical="center" wrapText="1"/>
      <protection hidden="1"/>
    </xf>
    <xf numFmtId="0" fontId="6" fillId="11" borderId="66" xfId="0" applyFont="1" applyFill="1" applyBorder="1" applyAlignment="1" applyProtection="1">
      <alignment horizontal="center" vertical="center" wrapText="1"/>
      <protection hidden="1"/>
    </xf>
    <xf numFmtId="0" fontId="6" fillId="11" borderId="24" xfId="0" applyFont="1" applyFill="1" applyBorder="1" applyAlignment="1" applyProtection="1">
      <alignment horizontal="center" vertical="center" wrapText="1"/>
      <protection hidden="1"/>
    </xf>
    <xf numFmtId="0" fontId="0" fillId="11" borderId="68" xfId="0" applyFill="1" applyBorder="1" applyAlignment="1" applyProtection="1">
      <alignment horizontal="center"/>
      <protection locked="0"/>
    </xf>
    <xf numFmtId="0" fontId="0" fillId="11" borderId="52" xfId="0" applyFill="1" applyBorder="1" applyAlignment="1" applyProtection="1">
      <alignment horizontal="center"/>
      <protection locked="0"/>
    </xf>
    <xf numFmtId="0" fontId="0" fillId="11" borderId="59" xfId="0" applyFill="1" applyBorder="1" applyAlignment="1" applyProtection="1">
      <alignment horizontal="center"/>
      <protection locked="0"/>
    </xf>
    <xf numFmtId="49" fontId="7" fillId="7" borderId="29" xfId="0" applyNumberFormat="1" applyFont="1" applyFill="1" applyBorder="1" applyAlignment="1" applyProtection="1">
      <alignment horizontal="left" vertical="top" wrapText="1"/>
      <protection locked="0"/>
    </xf>
    <xf numFmtId="49" fontId="7" fillId="7" borderId="31" xfId="0" applyNumberFormat="1" applyFont="1" applyFill="1" applyBorder="1" applyAlignment="1" applyProtection="1">
      <alignment horizontal="left" vertical="top" wrapText="1"/>
      <protection locked="0"/>
    </xf>
    <xf numFmtId="49" fontId="7" fillId="7" borderId="34" xfId="0" applyNumberFormat="1" applyFont="1" applyFill="1" applyBorder="1" applyAlignment="1" applyProtection="1">
      <alignment horizontal="left" vertical="top" wrapText="1"/>
      <protection locked="0"/>
    </xf>
    <xf numFmtId="0" fontId="7" fillId="4" borderId="27" xfId="0" applyFont="1" applyFill="1" applyBorder="1" applyAlignment="1" applyProtection="1">
      <alignment horizontal="center" vertical="center" wrapText="1"/>
      <protection hidden="1"/>
    </xf>
    <xf numFmtId="0" fontId="7" fillId="4" borderId="30" xfId="0" applyFont="1" applyFill="1" applyBorder="1" applyAlignment="1" applyProtection="1">
      <alignment horizontal="center" vertical="center" wrapText="1"/>
      <protection hidden="1"/>
    </xf>
    <xf numFmtId="0" fontId="7" fillId="4" borderId="32" xfId="0" applyFont="1" applyFill="1" applyBorder="1" applyAlignment="1" applyProtection="1">
      <alignment horizontal="center" vertical="center" wrapText="1"/>
      <protection hidden="1"/>
    </xf>
    <xf numFmtId="0" fontId="0" fillId="6" borderId="28" xfId="0" applyFill="1" applyBorder="1" applyAlignment="1" applyProtection="1">
      <alignment horizontal="center" wrapText="1"/>
      <protection locked="0"/>
    </xf>
    <xf numFmtId="0" fontId="0" fillId="6" borderId="16" xfId="0" applyFill="1" applyBorder="1" applyAlignment="1" applyProtection="1">
      <alignment horizontal="center" wrapText="1"/>
      <protection locked="0"/>
    </xf>
    <xf numFmtId="0" fontId="0" fillId="6" borderId="33" xfId="0" applyFill="1" applyBorder="1" applyAlignment="1" applyProtection="1">
      <alignment horizontal="center" wrapText="1"/>
      <protection locked="0"/>
    </xf>
    <xf numFmtId="14" fontId="0" fillId="6" borderId="28" xfId="0" applyNumberFormat="1" applyFill="1" applyBorder="1" applyAlignment="1" applyProtection="1">
      <alignment horizontal="center" vertical="center" wrapText="1"/>
      <protection locked="0"/>
    </xf>
    <xf numFmtId="14" fontId="0" fillId="6" borderId="16" xfId="0" applyNumberFormat="1" applyFill="1" applyBorder="1" applyAlignment="1" applyProtection="1">
      <alignment horizontal="center" vertical="center" wrapText="1"/>
      <protection locked="0"/>
    </xf>
    <xf numFmtId="14" fontId="0" fillId="6" borderId="33" xfId="0" applyNumberFormat="1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wrapText="1"/>
      <protection locked="0"/>
    </xf>
    <xf numFmtId="0" fontId="0" fillId="5" borderId="16" xfId="0" applyFill="1" applyBorder="1" applyAlignment="1" applyProtection="1">
      <alignment horizontal="center" wrapText="1"/>
      <protection locked="0"/>
    </xf>
    <xf numFmtId="0" fontId="0" fillId="5" borderId="33" xfId="0" applyFill="1" applyBorder="1" applyAlignment="1" applyProtection="1">
      <alignment horizontal="center" wrapText="1"/>
      <protection locked="0"/>
    </xf>
    <xf numFmtId="14" fontId="0" fillId="5" borderId="16" xfId="0" applyNumberFormat="1" applyFill="1" applyBorder="1" applyAlignment="1" applyProtection="1">
      <alignment horizontal="center" vertical="center" wrapText="1"/>
      <protection locked="0"/>
    </xf>
    <xf numFmtId="14" fontId="0" fillId="5" borderId="33" xfId="0" applyNumberFormat="1" applyFill="1" applyBorder="1" applyAlignment="1" applyProtection="1">
      <alignment horizontal="center" vertical="center" wrapText="1"/>
      <protection locked="0"/>
    </xf>
    <xf numFmtId="0" fontId="29" fillId="4" borderId="51" xfId="0" applyFont="1" applyFill="1" applyBorder="1" applyAlignment="1" applyProtection="1">
      <alignment horizontal="center" vertical="center" wrapText="1"/>
      <protection hidden="1"/>
    </xf>
    <xf numFmtId="0" fontId="29" fillId="4" borderId="45" xfId="0" applyFont="1" applyFill="1" applyBorder="1" applyAlignment="1" applyProtection="1">
      <alignment horizontal="center" vertical="center" wrapText="1"/>
      <protection hidden="1"/>
    </xf>
    <xf numFmtId="0" fontId="14" fillId="3" borderId="0" xfId="0" applyFont="1" applyFill="1" applyAlignment="1" applyProtection="1">
      <alignment horizontal="left" vertical="center"/>
      <protection hidden="1"/>
    </xf>
    <xf numFmtId="0" fontId="14" fillId="3" borderId="45" xfId="0" applyFont="1" applyFill="1" applyBorder="1" applyAlignment="1" applyProtection="1">
      <alignment horizontal="left" vertical="center"/>
      <protection hidden="1"/>
    </xf>
    <xf numFmtId="0" fontId="7" fillId="4" borderId="35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 applyProtection="1">
      <alignment horizontal="center" vertical="center" wrapText="1"/>
      <protection hidden="1"/>
    </xf>
    <xf numFmtId="0" fontId="4" fillId="4" borderId="21" xfId="0" applyFont="1" applyFill="1" applyBorder="1" applyAlignment="1" applyProtection="1">
      <alignment horizontal="center" vertical="center" wrapText="1"/>
      <protection hidden="1"/>
    </xf>
    <xf numFmtId="0" fontId="4" fillId="7" borderId="20" xfId="0" applyFont="1" applyFill="1" applyBorder="1" applyAlignment="1" applyProtection="1">
      <alignment horizontal="center" vertical="center" wrapText="1"/>
      <protection hidden="1"/>
    </xf>
    <xf numFmtId="0" fontId="4" fillId="7" borderId="21" xfId="0" applyFont="1" applyFill="1" applyBorder="1" applyAlignment="1" applyProtection="1">
      <alignment horizontal="center" vertical="center" wrapText="1"/>
      <protection hidden="1"/>
    </xf>
    <xf numFmtId="0" fontId="6" fillId="6" borderId="22" xfId="0" applyFont="1" applyFill="1" applyBorder="1" applyAlignment="1" applyProtection="1">
      <alignment horizontal="center" vertical="center" wrapText="1"/>
      <protection hidden="1"/>
    </xf>
    <xf numFmtId="0" fontId="6" fillId="6" borderId="23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center" wrapText="1"/>
      <protection hidden="1"/>
    </xf>
    <xf numFmtId="0" fontId="6" fillId="5" borderId="22" xfId="0" applyFont="1" applyFill="1" applyBorder="1" applyAlignment="1" applyProtection="1">
      <alignment horizontal="center" vertical="center" wrapText="1"/>
      <protection hidden="1"/>
    </xf>
    <xf numFmtId="0" fontId="6" fillId="5" borderId="23" xfId="0" applyFont="1" applyFill="1" applyBorder="1" applyAlignment="1" applyProtection="1">
      <alignment horizontal="center" vertical="center" wrapText="1"/>
      <protection hidden="1"/>
    </xf>
    <xf numFmtId="0" fontId="6" fillId="5" borderId="24" xfId="0" applyFont="1" applyFill="1" applyBorder="1" applyAlignment="1" applyProtection="1">
      <alignment horizontal="center" vertical="center" wrapText="1"/>
      <protection hidden="1"/>
    </xf>
    <xf numFmtId="0" fontId="7" fillId="4" borderId="64" xfId="0" applyFont="1" applyFill="1" applyBorder="1" applyAlignment="1" applyProtection="1">
      <alignment horizontal="center" vertical="center" wrapText="1"/>
      <protection hidden="1"/>
    </xf>
    <xf numFmtId="14" fontId="0" fillId="6" borderId="52" xfId="0" applyNumberFormat="1" applyFill="1" applyBorder="1" applyAlignment="1" applyProtection="1">
      <alignment horizontal="center" vertical="center" wrapText="1"/>
      <protection locked="0"/>
    </xf>
    <xf numFmtId="14" fontId="0" fillId="6" borderId="59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8EAADB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Verdana"/>
        <family val="2"/>
        <scheme val="none"/>
      </font>
      <fill>
        <patternFill patternType="solid">
          <fgColor indexed="64"/>
          <bgColor indexed="56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9"/>
        </patternFill>
      </fill>
    </dxf>
    <dxf>
      <fill>
        <patternFill patternType="solid">
          <fgColor indexed="64"/>
          <bgColor theme="9"/>
        </patternFill>
      </fill>
    </dxf>
  </dxfs>
  <tableStyles count="0" defaultTableStyle="TableStyleMedium2" defaultPivotStyle="PivotStyleLight16"/>
  <colors>
    <mruColors>
      <color rgb="FF002060"/>
      <color rgb="FFFFC000"/>
      <color rgb="FFD9D9D9"/>
      <color rgb="FFE78A20"/>
      <color rgb="FF0F4C5C"/>
      <color rgb="FF8EA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2927295411007"/>
          <c:y val="0.21785284262924451"/>
          <c:w val="0.25400184660711878"/>
          <c:h val="0.5588035523874906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'Pedido de Pagamento'!$AB$10:$AB$11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'Pedido de Pagamento'!$AA$10:$AA$11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318-4ACD-8C0C-403FA155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468457</xdr:colOff>
      <xdr:row>5</xdr:row>
      <xdr:rowOff>161925</xdr:rowOff>
    </xdr:to>
    <xdr:pic>
      <xdr:nvPicPr>
        <xdr:cNvPr id="13" name="Imagem 1">
          <a:extLst>
            <a:ext uri="{FF2B5EF4-FFF2-40B4-BE49-F238E27FC236}">
              <a16:creationId xmlns:a16="http://schemas.microsoft.com/office/drawing/2014/main" id="{A23CFEFF-D07C-07FB-E81F-F09A93A3B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60082" cy="111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5978</xdr:colOff>
      <xdr:row>6</xdr:row>
      <xdr:rowOff>107339</xdr:rowOff>
    </xdr:from>
    <xdr:to>
      <xdr:col>19</xdr:col>
      <xdr:colOff>2645569</xdr:colOff>
      <xdr:row>10</xdr:row>
      <xdr:rowOff>72414</xdr:rowOff>
    </xdr:to>
    <xdr:pic>
      <xdr:nvPicPr>
        <xdr:cNvPr id="49" name="Imagem 1">
          <a:extLst>
            <a:ext uri="{FF2B5EF4-FFF2-40B4-BE49-F238E27FC236}">
              <a16:creationId xmlns:a16="http://schemas.microsoft.com/office/drawing/2014/main" id="{B9465B19-1019-4692-9E33-C75DCAFE83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0" t="18396" r="14638" b="14509"/>
        <a:stretch/>
      </xdr:blipFill>
      <xdr:spPr bwMode="auto">
        <a:xfrm>
          <a:off x="13936291" y="1226527"/>
          <a:ext cx="600905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753664</xdr:colOff>
      <xdr:row>5</xdr:row>
      <xdr:rowOff>129185</xdr:rowOff>
    </xdr:from>
    <xdr:to>
      <xdr:col>25</xdr:col>
      <xdr:colOff>259229</xdr:colOff>
      <xdr:row>10</xdr:row>
      <xdr:rowOff>152666</xdr:rowOff>
    </xdr:to>
    <xdr:sp macro="" textlink="AA9">
      <xdr:nvSpPr>
        <xdr:cNvPr id="4" name="CaixaDeTexto 3">
          <a:extLst>
            <a:ext uri="{FF2B5EF4-FFF2-40B4-BE49-F238E27FC236}">
              <a16:creationId xmlns:a16="http://schemas.microsoft.com/office/drawing/2014/main" id="{CA07E6F4-FC20-46DE-B7E9-2C71B8AAB03C}"/>
            </a:ext>
          </a:extLst>
        </xdr:cNvPr>
        <xdr:cNvSpPr txBox="1"/>
      </xdr:nvSpPr>
      <xdr:spPr>
        <a:xfrm>
          <a:off x="18924433" y="1081685"/>
          <a:ext cx="2458315" cy="954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C40BEA3A-51AB-4271-9CB2-5C6E3A469739}" type="TxLink">
            <a:rPr lang="en-US" sz="1200" b="1" i="0" u="none" strike="noStrike">
              <a:solidFill>
                <a:srgbClr val="002060"/>
              </a:solidFill>
              <a:latin typeface="Aptos Narrow"/>
              <a:ea typeface="+mn-ea"/>
              <a:cs typeface="+mn-cs"/>
            </a:rPr>
            <a:pPr marL="0" indent="0" algn="ctr"/>
            <a:t>VALOR DE APOIO APURADO (DREC)</a:t>
          </a:fld>
          <a:endParaRPr lang="pt-PT" sz="1200" b="1" i="0" u="none" strike="noStrike">
            <a:solidFill>
              <a:srgbClr val="00206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917067</xdr:colOff>
      <xdr:row>6</xdr:row>
      <xdr:rowOff>91320</xdr:rowOff>
    </xdr:from>
    <xdr:to>
      <xdr:col>25</xdr:col>
      <xdr:colOff>159394</xdr:colOff>
      <xdr:row>10</xdr:row>
      <xdr:rowOff>100845</xdr:rowOff>
    </xdr:to>
    <xdr:sp macro="" textlink="AB9">
      <xdr:nvSpPr>
        <xdr:cNvPr id="3" name="CaixaDeTexto 2">
          <a:extLst>
            <a:ext uri="{FF2B5EF4-FFF2-40B4-BE49-F238E27FC236}">
              <a16:creationId xmlns:a16="http://schemas.microsoft.com/office/drawing/2014/main" id="{E8D2DC29-17E1-CA60-9BFF-00B16B0A9C34}"/>
            </a:ext>
          </a:extLst>
        </xdr:cNvPr>
        <xdr:cNvSpPr txBox="1"/>
      </xdr:nvSpPr>
      <xdr:spPr>
        <a:xfrm>
          <a:off x="19087836" y="1212339"/>
          <a:ext cx="2195077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DE38097D-A973-484A-A428-3CAC0ECEE76E}" type="TxLink">
            <a:rPr lang="en-US" sz="2800" b="1" i="0" u="none" strike="noStrike">
              <a:solidFill>
                <a:srgbClr val="002060"/>
              </a:solidFill>
              <a:latin typeface="Aptos Narrow"/>
              <a:ea typeface="+mn-ea"/>
              <a:cs typeface="+mn-cs"/>
            </a:rPr>
            <a:pPr marL="0" indent="0" algn="ctr"/>
            <a:t> -   € </a:t>
          </a:fld>
          <a:endParaRPr lang="pt-PT" sz="2800" b="1" i="0" u="none" strike="noStrike">
            <a:solidFill>
              <a:srgbClr val="00206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2052</xdr:colOff>
      <xdr:row>0</xdr:row>
      <xdr:rowOff>93950</xdr:rowOff>
    </xdr:from>
    <xdr:to>
      <xdr:col>22</xdr:col>
      <xdr:colOff>1041143</xdr:colOff>
      <xdr:row>5</xdr:row>
      <xdr:rowOff>95450</xdr:rowOff>
    </xdr:to>
    <xdr:sp macro="" textlink="AA4">
      <xdr:nvSpPr>
        <xdr:cNvPr id="332" name="CaixaDeTexto 4">
          <a:extLst>
            <a:ext uri="{FF2B5EF4-FFF2-40B4-BE49-F238E27FC236}">
              <a16:creationId xmlns:a16="http://schemas.microsoft.com/office/drawing/2014/main" id="{19CE93E7-59F3-4320-A945-3CE80332FC65}"/>
            </a:ext>
          </a:extLst>
        </xdr:cNvPr>
        <xdr:cNvSpPr txBox="1"/>
      </xdr:nvSpPr>
      <xdr:spPr>
        <a:xfrm>
          <a:off x="15108702" y="93950"/>
          <a:ext cx="2610716" cy="954000"/>
        </a:xfrm>
        <a:prstGeom prst="rect">
          <a:avLst/>
        </a:prstGeom>
        <a:solidFill>
          <a:srgbClr val="FFC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78175D9A-9E6E-49FB-9862-D5851497D856}" type="TxLink">
            <a:rPr lang="en-US" sz="1200" b="1" i="0" u="none" strike="noStrike">
              <a:solidFill>
                <a:srgbClr val="002060"/>
              </a:solidFill>
              <a:latin typeface="Aptos Narrow"/>
            </a:rPr>
            <a:pPr algn="ctr"/>
            <a:t>VALOR DE APOIO ESTIMADO (PROMOTOR)</a:t>
          </a:fld>
          <a:endParaRPr lang="pt-PT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21</xdr:col>
      <xdr:colOff>121948</xdr:colOff>
      <xdr:row>1</xdr:row>
      <xdr:rowOff>122093</xdr:rowOff>
    </xdr:from>
    <xdr:to>
      <xdr:col>22</xdr:col>
      <xdr:colOff>987858</xdr:colOff>
      <xdr:row>6</xdr:row>
      <xdr:rowOff>131618</xdr:rowOff>
    </xdr:to>
    <xdr:sp macro="" textlink="AB4">
      <xdr:nvSpPr>
        <xdr:cNvPr id="6" name="CaixaDeTexto 5">
          <a:extLst>
            <a:ext uri="{FF2B5EF4-FFF2-40B4-BE49-F238E27FC236}">
              <a16:creationId xmlns:a16="http://schemas.microsoft.com/office/drawing/2014/main" id="{528ACA4B-A8B7-4A8A-8A02-FD8018B474B5}"/>
            </a:ext>
          </a:extLst>
        </xdr:cNvPr>
        <xdr:cNvSpPr txBox="1"/>
      </xdr:nvSpPr>
      <xdr:spPr>
        <a:xfrm>
          <a:off x="15234948" y="1646093"/>
          <a:ext cx="2445473" cy="858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C34BBE-3672-4E49-9E3B-2075587665F4}" type="TxLink">
            <a:rPr lang="en-US" sz="2800" b="1" i="0" u="none" strike="noStrike">
              <a:solidFill>
                <a:srgbClr val="002060"/>
              </a:solidFill>
              <a:latin typeface="Aptos Narrow"/>
              <a:ea typeface="+mn-ea"/>
              <a:cs typeface="+mn-cs"/>
            </a:rPr>
            <a:pPr marL="0" indent="0" algn="ctr"/>
            <a:t> -   € </a:t>
          </a:fld>
          <a:endParaRPr lang="pt-PT" sz="2800" b="1" i="0" u="none" strike="noStrike">
            <a:solidFill>
              <a:srgbClr val="00206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2052</xdr:colOff>
      <xdr:row>5</xdr:row>
      <xdr:rowOff>135613</xdr:rowOff>
    </xdr:from>
    <xdr:to>
      <xdr:col>22</xdr:col>
      <xdr:colOff>1041143</xdr:colOff>
      <xdr:row>10</xdr:row>
      <xdr:rowOff>159094</xdr:rowOff>
    </xdr:to>
    <xdr:sp macro="" textlink="AA5">
      <xdr:nvSpPr>
        <xdr:cNvPr id="333" name="CaixaDeTexto 6">
          <a:extLst>
            <a:ext uri="{FF2B5EF4-FFF2-40B4-BE49-F238E27FC236}">
              <a16:creationId xmlns:a16="http://schemas.microsoft.com/office/drawing/2014/main" id="{36C0CCD2-E218-465C-9DD0-0591A7545884}"/>
            </a:ext>
          </a:extLst>
        </xdr:cNvPr>
        <xdr:cNvSpPr txBox="1"/>
      </xdr:nvSpPr>
      <xdr:spPr>
        <a:xfrm>
          <a:off x="15108702" y="1088113"/>
          <a:ext cx="2610716" cy="956931"/>
        </a:xfrm>
        <a:prstGeom prst="rect">
          <a:avLst/>
        </a:prstGeom>
        <a:solidFill>
          <a:srgbClr val="FFC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90511E95-2518-46CE-9D21-8D7522B81D27}" type="TxLink">
            <a:rPr lang="en-US" sz="1200" b="1" i="0" u="none" strike="noStrike">
              <a:solidFill>
                <a:srgbClr val="002060"/>
              </a:solidFill>
              <a:latin typeface="Aptos Narrow"/>
            </a:rPr>
            <a:pPr algn="ctr"/>
            <a:t>APOIO DISPONÍVEL (PROMOTOR)</a:t>
          </a:fld>
          <a:endParaRPr lang="pt-PT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23</xdr:col>
      <xdr:colOff>752474</xdr:colOff>
      <xdr:row>0</xdr:row>
      <xdr:rowOff>99034</xdr:rowOff>
    </xdr:from>
    <xdr:to>
      <xdr:col>25</xdr:col>
      <xdr:colOff>2082512</xdr:colOff>
      <xdr:row>5</xdr:row>
      <xdr:rowOff>100534</xdr:rowOff>
    </xdr:to>
    <xdr:sp macro="" textlink="AA6">
      <xdr:nvSpPr>
        <xdr:cNvPr id="8" name="CaixaDeTexto 7">
          <a:extLst>
            <a:ext uri="{FF2B5EF4-FFF2-40B4-BE49-F238E27FC236}">
              <a16:creationId xmlns:a16="http://schemas.microsoft.com/office/drawing/2014/main" id="{4370B3E1-F1AD-4203-916D-F04113FA5C4E}"/>
            </a:ext>
          </a:extLst>
        </xdr:cNvPr>
        <xdr:cNvSpPr txBox="1"/>
      </xdr:nvSpPr>
      <xdr:spPr>
        <a:xfrm>
          <a:off x="18923243" y="99034"/>
          <a:ext cx="4282788" cy="95400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907BC706-ADDB-4990-8AD5-2E2A6855B48F}" type="TxLink">
            <a:rPr lang="en-US" sz="1200" b="1" i="0" u="none" strike="noStrike">
              <a:solidFill>
                <a:srgbClr val="002060"/>
              </a:solidFill>
              <a:latin typeface="Aptos Narrow"/>
            </a:rPr>
            <a:pPr algn="l"/>
            <a:t>TAXA DE EXECUÇÃO DO APOIO</a:t>
          </a:fld>
          <a:endParaRPr lang="pt-PT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25</xdr:col>
      <xdr:colOff>288803</xdr:colOff>
      <xdr:row>5</xdr:row>
      <xdr:rowOff>123336</xdr:rowOff>
    </xdr:from>
    <xdr:to>
      <xdr:col>25</xdr:col>
      <xdr:colOff>2036931</xdr:colOff>
      <xdr:row>10</xdr:row>
      <xdr:rowOff>146817</xdr:rowOff>
    </xdr:to>
    <xdr:sp macro="" textlink="AA7">
      <xdr:nvSpPr>
        <xdr:cNvPr id="9" name="CaixaDeTexto 8">
          <a:extLst>
            <a:ext uri="{FF2B5EF4-FFF2-40B4-BE49-F238E27FC236}">
              <a16:creationId xmlns:a16="http://schemas.microsoft.com/office/drawing/2014/main" id="{20D850E0-EF65-4BE0-8108-55ABAE679134}"/>
            </a:ext>
          </a:extLst>
        </xdr:cNvPr>
        <xdr:cNvSpPr txBox="1"/>
      </xdr:nvSpPr>
      <xdr:spPr>
        <a:xfrm>
          <a:off x="21412322" y="1075836"/>
          <a:ext cx="1748128" cy="954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938FAA15-FDCA-4D50-BA6C-D26075E6FAB9}" type="TxLink">
            <a:rPr lang="en-US" sz="1200" b="1" i="0" u="none" strike="noStrike">
              <a:solidFill>
                <a:srgbClr val="002060"/>
              </a:solidFill>
              <a:latin typeface="Aptos Narrow"/>
            </a:rPr>
            <a:pPr algn="ctr"/>
            <a:t>LIMITE DE APOIO</a:t>
          </a:fld>
          <a:endParaRPr lang="pt-PT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25</xdr:col>
      <xdr:colOff>357188</xdr:colOff>
      <xdr:row>7</xdr:row>
      <xdr:rowOff>31605</xdr:rowOff>
    </xdr:from>
    <xdr:to>
      <xdr:col>25</xdr:col>
      <xdr:colOff>2068225</xdr:colOff>
      <xdr:row>10</xdr:row>
      <xdr:rowOff>164955</xdr:rowOff>
    </xdr:to>
    <xdr:sp macro="" textlink="AB7">
      <xdr:nvSpPr>
        <xdr:cNvPr id="10" name="CaixaDeTexto 9">
          <a:extLst>
            <a:ext uri="{FF2B5EF4-FFF2-40B4-BE49-F238E27FC236}">
              <a16:creationId xmlns:a16="http://schemas.microsoft.com/office/drawing/2014/main" id="{B6CF6A44-A7FF-4474-85B8-A1C255970506}"/>
            </a:ext>
          </a:extLst>
        </xdr:cNvPr>
        <xdr:cNvSpPr txBox="1"/>
      </xdr:nvSpPr>
      <xdr:spPr>
        <a:xfrm>
          <a:off x="27134344" y="1341293"/>
          <a:ext cx="1711037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068ED77-8C03-4E46-90D4-3727746D7359}" type="TxLink">
            <a:rPr lang="en-US" sz="2800" b="1" i="0" u="none" strike="noStrike">
              <a:solidFill>
                <a:srgbClr val="002060"/>
              </a:solidFill>
              <a:latin typeface="Aptos Narrow"/>
            </a:rPr>
            <a:pPr algn="ctr"/>
            <a:t> 100 000 € </a:t>
          </a:fld>
          <a:endParaRPr lang="pt-PT" sz="6000" b="1">
            <a:solidFill>
              <a:srgbClr val="002060"/>
            </a:solidFill>
          </a:endParaRPr>
        </a:p>
      </xdr:txBody>
    </xdr:sp>
    <xdr:clientData/>
  </xdr:twoCellAnchor>
  <xdr:twoCellAnchor>
    <xdr:from>
      <xdr:col>24</xdr:col>
      <xdr:colOff>95251</xdr:colOff>
      <xdr:row>2</xdr:row>
      <xdr:rowOff>138544</xdr:rowOff>
    </xdr:from>
    <xdr:to>
      <xdr:col>24</xdr:col>
      <xdr:colOff>1111827</xdr:colOff>
      <xdr:row>5</xdr:row>
      <xdr:rowOff>43294</xdr:rowOff>
    </xdr:to>
    <xdr:sp macro="" textlink="AB6">
      <xdr:nvSpPr>
        <xdr:cNvPr id="11" name="CaixaDeTexto 10">
          <a:extLst>
            <a:ext uri="{FF2B5EF4-FFF2-40B4-BE49-F238E27FC236}">
              <a16:creationId xmlns:a16="http://schemas.microsoft.com/office/drawing/2014/main" id="{AB8209E5-6D6E-477C-AC41-3226A7D8E37E}"/>
            </a:ext>
          </a:extLst>
        </xdr:cNvPr>
        <xdr:cNvSpPr txBox="1"/>
      </xdr:nvSpPr>
      <xdr:spPr>
        <a:xfrm>
          <a:off x="19924569" y="1853044"/>
          <a:ext cx="1016576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F61C4FE-1E6D-412A-8630-491CF6407A0D}" type="TxLink">
            <a:rPr lang="en-US" sz="2800" b="1" i="0" u="none" strike="noStrike">
              <a:solidFill>
                <a:srgbClr val="002060"/>
              </a:solidFill>
              <a:latin typeface="Aptos Narrow"/>
            </a:rPr>
            <a:pPr algn="ctr"/>
            <a:t>0%</a:t>
          </a:fld>
          <a:endParaRPr lang="pt-PT" sz="2800" b="1">
            <a:solidFill>
              <a:srgbClr val="002060"/>
            </a:solidFill>
          </a:endParaRPr>
        </a:p>
      </xdr:txBody>
    </xdr:sp>
    <xdr:clientData/>
  </xdr:twoCellAnchor>
  <xdr:twoCellAnchor>
    <xdr:from>
      <xdr:col>21</xdr:col>
      <xdr:colOff>239855</xdr:colOff>
      <xdr:row>7</xdr:row>
      <xdr:rowOff>73602</xdr:rowOff>
    </xdr:from>
    <xdr:to>
      <xdr:col>22</xdr:col>
      <xdr:colOff>883227</xdr:colOff>
      <xdr:row>10</xdr:row>
      <xdr:rowOff>308263</xdr:rowOff>
    </xdr:to>
    <xdr:sp macro="" textlink="AB5">
      <xdr:nvSpPr>
        <xdr:cNvPr id="12" name="CaixaDeTexto 11">
          <a:extLst>
            <a:ext uri="{FF2B5EF4-FFF2-40B4-BE49-F238E27FC236}">
              <a16:creationId xmlns:a16="http://schemas.microsoft.com/office/drawing/2014/main" id="{09315476-2F58-4BBE-91E2-77AFA3F1EB8D}"/>
            </a:ext>
          </a:extLst>
        </xdr:cNvPr>
        <xdr:cNvSpPr txBox="1"/>
      </xdr:nvSpPr>
      <xdr:spPr>
        <a:xfrm>
          <a:off x="15722310" y="2636693"/>
          <a:ext cx="2132735" cy="806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C5FB342-1506-4DCC-B1AF-E20CD0A6A34B}" type="TxLink">
            <a:rPr lang="en-US" sz="2800" b="1" i="0" u="none" strike="noStrike">
              <a:solidFill>
                <a:srgbClr val="002060"/>
              </a:solidFill>
              <a:latin typeface="Aptos Narrow"/>
            </a:rPr>
            <a:pPr algn="ctr"/>
            <a:t> 100 000,00 € </a:t>
          </a:fld>
          <a:endParaRPr lang="pt-PT" sz="2800" b="1">
            <a:solidFill>
              <a:srgbClr val="002060"/>
            </a:solidFill>
          </a:endParaRPr>
        </a:p>
      </xdr:txBody>
    </xdr:sp>
    <xdr:clientData/>
  </xdr:twoCellAnchor>
  <xdr:twoCellAnchor>
    <xdr:from>
      <xdr:col>24</xdr:col>
      <xdr:colOff>957983</xdr:colOff>
      <xdr:row>0</xdr:row>
      <xdr:rowOff>152399</xdr:rowOff>
    </xdr:from>
    <xdr:to>
      <xdr:col>26</xdr:col>
      <xdr:colOff>38389</xdr:colOff>
      <xdr:row>6</xdr:row>
      <xdr:rowOff>152398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9233A7F6-BA3A-0B1B-7A72-F528D8695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1079500</xdr:colOff>
      <xdr:row>0</xdr:row>
      <xdr:rowOff>105063</xdr:rowOff>
    </xdr:from>
    <xdr:to>
      <xdr:col>23</xdr:col>
      <xdr:colOff>708025</xdr:colOff>
      <xdr:row>5</xdr:row>
      <xdr:rowOff>106563</xdr:rowOff>
    </xdr:to>
    <xdr:sp macro="" textlink="AA2">
      <xdr:nvSpPr>
        <xdr:cNvPr id="14" name="CaixaDeTexto 13">
          <a:extLst>
            <a:ext uri="{FF2B5EF4-FFF2-40B4-BE49-F238E27FC236}">
              <a16:creationId xmlns:a16="http://schemas.microsoft.com/office/drawing/2014/main" id="{7FCE1391-2A61-46BB-A928-C2DC974288C4}"/>
            </a:ext>
          </a:extLst>
        </xdr:cNvPr>
        <xdr:cNvSpPr txBox="1"/>
      </xdr:nvSpPr>
      <xdr:spPr>
        <a:xfrm>
          <a:off x="17770231" y="105063"/>
          <a:ext cx="1108563" cy="954000"/>
        </a:xfrm>
        <a:prstGeom prst="rect">
          <a:avLst/>
        </a:prstGeom>
        <a:solidFill>
          <a:srgbClr val="00206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01CD8076-68BC-407B-A550-DB2C4F82F4A0}" type="TxLink">
            <a:rPr lang="en-US" sz="1100" b="1" i="0" u="none" strike="noStrike">
              <a:solidFill>
                <a:srgbClr val="FFC000"/>
              </a:solidFill>
              <a:latin typeface="Aptos Narrow"/>
            </a:rPr>
            <a:pPr algn="ctr"/>
            <a:t>TAXA DE APOIO</a:t>
          </a:fld>
          <a:endParaRPr lang="pt-PT" sz="1200" b="1">
            <a:solidFill>
              <a:srgbClr val="FFC000"/>
            </a:solidFill>
          </a:endParaRPr>
        </a:p>
      </xdr:txBody>
    </xdr:sp>
    <xdr:clientData/>
  </xdr:twoCellAnchor>
  <xdr:twoCellAnchor>
    <xdr:from>
      <xdr:col>22</xdr:col>
      <xdr:colOff>1077913</xdr:colOff>
      <xdr:row>5</xdr:row>
      <xdr:rowOff>146580</xdr:rowOff>
    </xdr:from>
    <xdr:to>
      <xdr:col>23</xdr:col>
      <xdr:colOff>706438</xdr:colOff>
      <xdr:row>10</xdr:row>
      <xdr:rowOff>170061</xdr:rowOff>
    </xdr:to>
    <xdr:sp macro="" textlink="AA12">
      <xdr:nvSpPr>
        <xdr:cNvPr id="17" name="CaixaDeTexto 16">
          <a:extLst>
            <a:ext uri="{FF2B5EF4-FFF2-40B4-BE49-F238E27FC236}">
              <a16:creationId xmlns:a16="http://schemas.microsoft.com/office/drawing/2014/main" id="{9E886E50-9216-4298-AA2D-375435B54E26}"/>
            </a:ext>
          </a:extLst>
        </xdr:cNvPr>
        <xdr:cNvSpPr txBox="1"/>
      </xdr:nvSpPr>
      <xdr:spPr>
        <a:xfrm>
          <a:off x="17768644" y="1099080"/>
          <a:ext cx="1108563" cy="954000"/>
        </a:xfrm>
        <a:prstGeom prst="rect">
          <a:avLst/>
        </a:prstGeom>
        <a:solidFill>
          <a:srgbClr val="00206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EE6AF3E4-81D5-44F3-94F8-B48C77CCEECB}" type="TxLink">
            <a:rPr lang="en-US" sz="1100" b="1" i="0" u="none" strike="noStrike">
              <a:solidFill>
                <a:srgbClr val="FFC000"/>
              </a:solidFill>
              <a:latin typeface="Aptos Narrow"/>
            </a:rPr>
            <a:pPr algn="ctr"/>
            <a:t>N.º DE DESPESAS ELEGÍVEIS</a:t>
          </a:fld>
          <a:endParaRPr lang="pt-PT" sz="1600" b="1">
            <a:solidFill>
              <a:srgbClr val="FFC000"/>
            </a:solidFill>
          </a:endParaRPr>
        </a:p>
      </xdr:txBody>
    </xdr:sp>
    <xdr:clientData/>
  </xdr:twoCellAnchor>
  <xdr:twoCellAnchor>
    <xdr:from>
      <xdr:col>22</xdr:col>
      <xdr:colOff>1279157</xdr:colOff>
      <xdr:row>1</xdr:row>
      <xdr:rowOff>139212</xdr:rowOff>
    </xdr:from>
    <xdr:to>
      <xdr:col>23</xdr:col>
      <xdr:colOff>542192</xdr:colOff>
      <xdr:row>6</xdr:row>
      <xdr:rowOff>54197</xdr:rowOff>
    </xdr:to>
    <xdr:sp macro="" textlink="AB2">
      <xdr:nvSpPr>
        <xdr:cNvPr id="18" name="CaixaDeTexto 17">
          <a:extLst>
            <a:ext uri="{FF2B5EF4-FFF2-40B4-BE49-F238E27FC236}">
              <a16:creationId xmlns:a16="http://schemas.microsoft.com/office/drawing/2014/main" id="{DEA7985E-A123-455F-9AAC-71AA2D35B069}"/>
            </a:ext>
          </a:extLst>
        </xdr:cNvPr>
        <xdr:cNvSpPr txBox="1"/>
      </xdr:nvSpPr>
      <xdr:spPr>
        <a:xfrm>
          <a:off x="17969888" y="329712"/>
          <a:ext cx="743073" cy="845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CFE58C3-C2E4-4EDB-9676-3C1F29FC785D}" type="TxLink">
            <a:rPr lang="en-US" sz="2000" b="1" i="0" u="none" strike="noStrike">
              <a:solidFill>
                <a:srgbClr val="FFC000"/>
              </a:solidFill>
              <a:latin typeface="Aptos Narrow"/>
              <a:ea typeface="+mn-ea"/>
              <a:cs typeface="+mn-cs"/>
            </a:rPr>
            <a:pPr marL="0" indent="0" algn="ctr"/>
            <a:t>80%</a:t>
          </a:fld>
          <a:endParaRPr lang="pt-PT" sz="2000" b="1" i="0" u="none" strike="noStrike">
            <a:solidFill>
              <a:srgbClr val="FFC000"/>
            </a:solidFill>
            <a:latin typeface="Aptos Narrow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1141411</xdr:colOff>
      <xdr:row>7</xdr:row>
      <xdr:rowOff>99867</xdr:rowOff>
    </xdr:from>
    <xdr:to>
      <xdr:col>23</xdr:col>
      <xdr:colOff>673100</xdr:colOff>
      <xdr:row>11</xdr:row>
      <xdr:rowOff>61768</xdr:rowOff>
    </xdr:to>
    <xdr:sp macro="" textlink="AB12">
      <xdr:nvSpPr>
        <xdr:cNvPr id="291" name="CaixaDeTexto 15">
          <a:extLst>
            <a:ext uri="{FF2B5EF4-FFF2-40B4-BE49-F238E27FC236}">
              <a16:creationId xmlns:a16="http://schemas.microsoft.com/office/drawing/2014/main" id="{39625A1C-4257-4672-ACA3-70516858A248}"/>
            </a:ext>
          </a:extLst>
        </xdr:cNvPr>
        <xdr:cNvSpPr txBox="1"/>
      </xdr:nvSpPr>
      <xdr:spPr>
        <a:xfrm>
          <a:off x="17819686" y="1414317"/>
          <a:ext cx="1008064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F15A225-A8C4-4D18-A3DE-362F662B48C3}" type="TxLink">
            <a:rPr lang="en-US" sz="2000" b="1" i="0" u="none" strike="noStrike">
              <a:solidFill>
                <a:srgbClr val="FFC000"/>
              </a:solidFill>
              <a:latin typeface="Aptos Narrow"/>
              <a:ea typeface="+mn-ea"/>
              <a:cs typeface="+mn-cs"/>
            </a:rPr>
            <a:pPr marL="0" indent="0" algn="ctr"/>
            <a:t>0</a:t>
          </a:fld>
          <a:endParaRPr lang="pt-PT" sz="4000" b="1" i="0" u="none" strike="noStrike">
            <a:solidFill>
              <a:srgbClr val="FFC000"/>
            </a:solidFill>
            <a:latin typeface="Aptos Narrow"/>
            <a:ea typeface="+mn-ea"/>
            <a:cs typeface="+mn-cs"/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>
  <person displayName="Filipa A. Medeiros" id="{4365A5A5-0200-45EC-9C14-8349824CBAA0}" userId="S::FM990504@azores.gov.pt::e3fadd08-50d7-4566-a4e5-f86b5b3c8a0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A81252-7A27-4513-91C5-263540BC81E8}" name="tab_bancos" displayName="tab_bancos" ref="A1:B30" totalsRowShown="0">
  <autoFilter ref="A1:B30" xr:uid="{67E7FD47-0F1D-494E-93C9-0B3062B95592}"/>
  <sortState xmlns:xlrd2="http://schemas.microsoft.com/office/spreadsheetml/2017/richdata2" ref="A2:B30">
    <sortCondition ref="A1:A30"/>
  </sortState>
  <tableColumns count="2">
    <tableColumn id="1" xr3:uid="{E5F48493-C5E2-456E-8730-7444DB5BDB4B}" name="id"/>
    <tableColumn id="2" xr3:uid="{FB776988-D1AF-4612-A789-9B7A200D14D7}" name="design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B904E3-4BA5-4398-BECA-DE966FDFE84E}" name="tab_nj" displayName="tab_nj" ref="N1:N9" totalsRowShown="0" dataDxfId="17">
  <autoFilter ref="N1:N9" xr:uid="{CAD4C67E-4F7B-4DA4-A5F8-489DD8F845A1}"/>
  <tableColumns count="1">
    <tableColumn id="1" xr3:uid="{A35C41E3-409B-4A3D-840E-2EE4429D42DB}" name="Natureza Juridíca" dataDxfId="1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002612-9C8E-42F7-BEA1-722691A9E089}" name="tab_concelhos" displayName="tab_concelhos" ref="F1:J3" totalsRowShown="0" headerRowDxfId="15" dataDxfId="14">
  <autoFilter ref="F1:J3" xr:uid="{27335203-EFF4-4977-B6A7-328940245EDA}"/>
  <sortState xmlns:xlrd2="http://schemas.microsoft.com/office/spreadsheetml/2017/richdata2" ref="F2:I3">
    <sortCondition ref="I1:I3"/>
  </sortState>
  <tableColumns count="5">
    <tableColumn id="1" xr3:uid="{90BC187B-6392-4712-98DE-2B8DB17CCC01}" name="id" dataDxfId="13"/>
    <tableColumn id="2" xr3:uid="{A1DB511B-BC8D-4F27-9166-A4D7990A996D}" name="Concelho" dataDxfId="12"/>
    <tableColumn id="3" xr3:uid="{5186B6FF-6A62-4698-A714-10649A92F03F}" name="Ilha" dataDxfId="11"/>
    <tableColumn id="7" xr3:uid="{F2A4BD04-D89E-4385-80C2-CE3786BF4CB6}" name="Cod. Postal" dataDxfId="10"/>
    <tableColumn id="4" xr3:uid="{8FEB42BC-C256-419C-847B-FC5ED7D8EB73}" name="Freguesia" dataDxfId="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BD204D-4E90-40C7-B80E-7C4424657FC3}" name="tab_qualidade" displayName="tab_qualidade" ref="P1:P6" totalsRowShown="0">
  <autoFilter ref="P1:P6" xr:uid="{23BD204D-4E90-40C7-B80E-7C4424657FC3}"/>
  <tableColumns count="1">
    <tableColumn id="1" xr3:uid="{8C9EC920-5CC6-48C4-BAE7-2BE53A364AE1}" name="Qualidade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71ADAD-1F95-4029-8C00-3B03EA2F2668}" name="tab_freg_4801" displayName="tab_freg_4801" ref="S1:V8" totalsRowShown="0">
  <autoFilter ref="S1:V8" xr:uid="{E671ADAD-1F95-4029-8C00-3B03EA2F2668}"/>
  <sortState xmlns:xlrd2="http://schemas.microsoft.com/office/spreadsheetml/2017/richdata2" ref="S2:V8">
    <sortCondition ref="V1:V8"/>
  </sortState>
  <tableColumns count="4">
    <tableColumn id="1" xr3:uid="{A9C3FC1A-CFDC-4F96-8690-72CB3E62964F}" name="id concelho"/>
    <tableColumn id="2" xr3:uid="{71632192-2FA3-49A3-80E9-64A85386B6C1}" name="Concelho"/>
    <tableColumn id="3" xr3:uid="{B3F21A5F-2DFC-4A07-B9EA-C293C9316C54}" name="id_freguesia"/>
    <tableColumn id="4" xr3:uid="{644084A1-CB62-47BA-9687-E954F35C7E22}" name="Freguesia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BB1425-A755-44A4-BBC5-FFCA9631D102}" name="tab_freg_4802" displayName="tab_freg_4802" ref="X1:AA5" totalsRowShown="0">
  <autoFilter ref="X1:AA5" xr:uid="{D7BB1425-A755-44A4-BBC5-FFCA9631D102}"/>
  <sortState xmlns:xlrd2="http://schemas.microsoft.com/office/spreadsheetml/2017/richdata2" ref="X2:AA5">
    <sortCondition ref="AA1:AA5"/>
  </sortState>
  <tableColumns count="4">
    <tableColumn id="1" xr3:uid="{8F8FEAE8-423E-486E-8F03-AEB630A85B6E}" name="id concelho"/>
    <tableColumn id="2" xr3:uid="{617121B8-A2F2-4E39-8167-E44668CCD6EC}" name="Concelho"/>
    <tableColumn id="3" xr3:uid="{9545B8D9-EC76-4C4C-9813-67B2483D9C63}" name="id_freguesia"/>
    <tableColumn id="4" xr3:uid="{3967538E-10DE-4207-B968-C8A7E317D919}" name="Freguesi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3" dT="2025-02-12T10:09:15.68" personId="{4365A5A5-0200-45EC-9C14-8349824CBAA0}" id="{E5A5EC9D-6F07-41E8-94A2-FBDDC4C05A91}">
    <text>Inserir o número de transporte e referência do documento de transporte.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hyperlink" Target="mailto:comercio.drec@azores.gov.pt" TargetMode="Externa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A799-70D8-44B8-9E2B-DC55504C4763}">
  <dimension ref="B1:Z134"/>
  <sheetViews>
    <sheetView showGridLines="0" tabSelected="1" topLeftCell="A110" zoomScaleNormal="100" workbookViewId="0">
      <selection activeCell="L115" sqref="L115"/>
    </sheetView>
  </sheetViews>
  <sheetFormatPr defaultColWidth="9.140625" defaultRowHeight="15" x14ac:dyDescent="0.25"/>
  <cols>
    <col min="1" max="1" width="3.7109375" style="13" customWidth="1"/>
    <col min="2" max="2" width="19.5703125" style="13" customWidth="1"/>
    <col min="3" max="3" width="6.42578125" style="13" customWidth="1"/>
    <col min="4" max="4" width="11.42578125" style="13" customWidth="1"/>
    <col min="5" max="5" width="9.140625" style="13"/>
    <col min="6" max="6" width="9.140625" style="13" customWidth="1"/>
    <col min="7" max="7" width="4.5703125" style="13" customWidth="1"/>
    <col min="8" max="9" width="13.140625" style="13" customWidth="1"/>
    <col min="10" max="10" width="11.7109375" style="13" bestFit="1" customWidth="1"/>
    <col min="11" max="11" width="4.42578125" style="13" customWidth="1"/>
    <col min="12" max="12" width="9.140625" style="13" customWidth="1"/>
    <col min="13" max="13" width="6" style="13" customWidth="1"/>
    <col min="14" max="14" width="6.28515625" style="13" customWidth="1"/>
    <col min="15" max="15" width="9.140625" style="13"/>
    <col min="16" max="21" width="9.140625" style="13" hidden="1" customWidth="1"/>
    <col min="22" max="22" width="9.140625" style="15" hidden="1" customWidth="1"/>
    <col min="23" max="23" width="9.140625" style="13" hidden="1" customWidth="1"/>
    <col min="24" max="25" width="9.140625" style="13"/>
    <col min="26" max="26" width="11.140625" style="13" bestFit="1" customWidth="1"/>
    <col min="27" max="29" width="9.140625" style="13"/>
    <col min="30" max="30" width="10.85546875" style="13" customWidth="1"/>
    <col min="31" max="31" width="13.7109375" style="13" customWidth="1"/>
    <col min="32" max="32" width="17.5703125" style="13" customWidth="1"/>
    <col min="33" max="33" width="5.28515625" style="13" customWidth="1"/>
    <col min="34" max="16384" width="9.140625" style="13"/>
  </cols>
  <sheetData>
    <row r="1" spans="2:26" ht="15" customHeight="1" x14ac:dyDescent="0.25">
      <c r="Q1" s="162" t="s">
        <v>0</v>
      </c>
      <c r="R1" s="162"/>
      <c r="S1" s="162"/>
      <c r="T1" s="162"/>
      <c r="U1" s="162"/>
    </row>
    <row r="2" spans="2:26" ht="15" customHeight="1" x14ac:dyDescent="0.25">
      <c r="Q2" s="162"/>
      <c r="R2" s="162"/>
      <c r="S2" s="162"/>
      <c r="T2" s="162"/>
      <c r="U2" s="162"/>
    </row>
    <row r="3" spans="2:26" ht="15" customHeight="1" x14ac:dyDescent="0.25">
      <c r="Q3" s="162"/>
      <c r="R3" s="162"/>
      <c r="S3" s="162"/>
      <c r="T3" s="162"/>
      <c r="U3" s="162"/>
    </row>
    <row r="4" spans="2:26" ht="15" customHeight="1" x14ac:dyDescent="0.25">
      <c r="Q4" s="162"/>
      <c r="R4" s="162"/>
      <c r="S4" s="162"/>
      <c r="T4" s="162"/>
      <c r="U4" s="162"/>
    </row>
    <row r="5" spans="2:26" ht="15" customHeight="1" x14ac:dyDescent="0.25">
      <c r="Q5" s="162"/>
      <c r="R5" s="162"/>
      <c r="S5" s="162"/>
      <c r="T5" s="162"/>
      <c r="U5" s="162"/>
    </row>
    <row r="6" spans="2:26" ht="15" customHeight="1" x14ac:dyDescent="0.25">
      <c r="Q6" s="162"/>
      <c r="R6" s="162"/>
      <c r="S6" s="162"/>
      <c r="T6" s="162"/>
      <c r="U6" s="162"/>
    </row>
    <row r="7" spans="2:26" ht="15.75" customHeight="1" thickBot="1" x14ac:dyDescent="0.3">
      <c r="Q7" s="162"/>
      <c r="R7" s="162"/>
      <c r="S7" s="162"/>
      <c r="T7" s="162"/>
      <c r="U7" s="162"/>
    </row>
    <row r="8" spans="2:26" ht="15" customHeight="1" thickBot="1" x14ac:dyDescent="0.3">
      <c r="B8" s="170" t="s">
        <v>1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  <c r="O8" s="69"/>
      <c r="P8" s="69"/>
      <c r="Q8" s="162"/>
      <c r="R8" s="162"/>
      <c r="S8" s="162"/>
      <c r="T8" s="162"/>
      <c r="U8" s="162"/>
    </row>
    <row r="9" spans="2:26" ht="15" customHeight="1" thickBot="1" x14ac:dyDescent="0.3"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1"/>
      <c r="O9" s="69"/>
      <c r="P9" s="69"/>
      <c r="Q9" s="162"/>
      <c r="R9" s="162"/>
      <c r="S9" s="162"/>
      <c r="T9" s="162"/>
      <c r="U9" s="162"/>
    </row>
    <row r="10" spans="2:26" ht="15" customHeight="1" thickBot="1" x14ac:dyDescent="0.3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1"/>
      <c r="O10" s="69"/>
      <c r="P10" s="69"/>
      <c r="Q10" s="162"/>
      <c r="R10" s="162"/>
      <c r="S10" s="162"/>
      <c r="T10" s="162"/>
      <c r="U10" s="162"/>
    </row>
    <row r="11" spans="2:26" ht="15" customHeight="1" thickBot="1" x14ac:dyDescent="0.3"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1"/>
      <c r="O11" s="69"/>
      <c r="P11" s="69"/>
      <c r="Q11" s="162"/>
      <c r="R11" s="162"/>
      <c r="S11" s="162"/>
      <c r="T11" s="162"/>
      <c r="U11" s="162"/>
    </row>
    <row r="12" spans="2:26" ht="15" customHeight="1" x14ac:dyDescent="0.25"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1"/>
      <c r="O12" s="69"/>
      <c r="P12" s="69"/>
      <c r="Q12" s="162"/>
      <c r="R12" s="162"/>
      <c r="S12" s="162"/>
      <c r="T12" s="162"/>
      <c r="U12" s="162"/>
    </row>
    <row r="13" spans="2:26" ht="15" customHeight="1" x14ac:dyDescent="0.25">
      <c r="B13" s="172" t="s">
        <v>2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3"/>
      <c r="O13" s="69"/>
      <c r="P13" s="69"/>
      <c r="Q13" s="162"/>
      <c r="R13" s="162"/>
      <c r="S13" s="162"/>
      <c r="T13" s="162"/>
      <c r="U13" s="162"/>
    </row>
    <row r="14" spans="2:26" ht="15" customHeight="1" thickBot="1" x14ac:dyDescent="0.3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  <c r="O14" s="69"/>
      <c r="P14" s="69"/>
      <c r="Q14" s="162"/>
      <c r="R14" s="162"/>
      <c r="S14" s="162"/>
      <c r="T14" s="162"/>
      <c r="U14" s="162"/>
    </row>
    <row r="15" spans="2:26" ht="29.25" thickBot="1" x14ac:dyDescent="0.3">
      <c r="B15" s="174" t="s">
        <v>3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5"/>
      <c r="O15" s="73"/>
      <c r="P15" s="73"/>
      <c r="Q15" s="163" t="str">
        <f>IF(SUM(V19:V113)=0,"","Atenção! Existem pontos por verificar.")</f>
        <v>Atenção! Existem pontos por verificar.</v>
      </c>
      <c r="R15" s="163"/>
      <c r="S15" s="163"/>
      <c r="T15" s="163"/>
      <c r="U15" s="163"/>
    </row>
    <row r="16" spans="2:26" ht="15" customHeight="1" x14ac:dyDescent="0.25">
      <c r="B16" s="176" t="s">
        <v>4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20"/>
      <c r="P16" s="20"/>
      <c r="Q16" s="177" t="s">
        <v>5</v>
      </c>
      <c r="R16" s="177"/>
      <c r="S16" s="177"/>
      <c r="T16" s="177"/>
      <c r="U16" s="177"/>
      <c r="V16" s="25"/>
      <c r="W16" s="20"/>
      <c r="X16" s="20"/>
      <c r="Y16" s="20"/>
      <c r="Z16" s="20"/>
    </row>
    <row r="17" spans="2:26" ht="15" customHeight="1" x14ac:dyDescent="0.25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20"/>
      <c r="P17" s="20"/>
      <c r="Q17" s="177"/>
      <c r="R17" s="177"/>
      <c r="S17" s="177"/>
      <c r="T17" s="177"/>
      <c r="U17" s="177"/>
      <c r="V17" s="25"/>
      <c r="W17" s="20"/>
      <c r="X17" s="20"/>
      <c r="Y17" s="20"/>
      <c r="Z17" s="20"/>
    </row>
    <row r="18" spans="2:26" ht="15" customHeight="1" x14ac:dyDescent="0.25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20"/>
      <c r="P18" s="20"/>
      <c r="Q18" s="177"/>
      <c r="R18" s="177"/>
      <c r="S18" s="177"/>
      <c r="T18" s="177"/>
      <c r="U18" s="177"/>
      <c r="V18" s="25"/>
      <c r="W18" s="20"/>
      <c r="X18" s="20"/>
      <c r="Y18" s="20"/>
      <c r="Z18" s="20"/>
    </row>
    <row r="19" spans="2:26" ht="15" customHeight="1" x14ac:dyDescent="0.25">
      <c r="B19" s="68" t="s">
        <v>6</v>
      </c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46">
        <f>IF(ISBLANK(C19),1,0)</f>
        <v>1</v>
      </c>
      <c r="Q19" s="62"/>
      <c r="R19" s="62"/>
      <c r="S19" s="57" t="b">
        <v>0</v>
      </c>
      <c r="T19" s="62"/>
      <c r="U19" s="62"/>
      <c r="V19" s="15">
        <f t="shared" ref="V19:V26" si="0">IF(S19,0,1)</f>
        <v>1</v>
      </c>
    </row>
    <row r="20" spans="2:26" ht="15" customHeight="1" x14ac:dyDescent="0.25">
      <c r="B20" s="61" t="s">
        <v>7</v>
      </c>
      <c r="C20" s="198"/>
      <c r="D20" s="198"/>
      <c r="E20" s="198"/>
      <c r="F20" s="198"/>
      <c r="G20" s="46">
        <f t="shared" ref="G20:G25" si="1">IF(ISBLANK(C20),1,0)</f>
        <v>1</v>
      </c>
      <c r="H20" s="63" t="s">
        <v>8</v>
      </c>
      <c r="I20" s="197"/>
      <c r="J20" s="197"/>
      <c r="K20" s="197"/>
      <c r="L20" s="197"/>
      <c r="M20" s="197"/>
      <c r="N20" s="197"/>
      <c r="O20" s="46">
        <f>IF(ISBLANK(I20),1,0)</f>
        <v>1</v>
      </c>
      <c r="P20" s="66"/>
      <c r="Q20" s="182"/>
      <c r="R20" s="182"/>
      <c r="S20" s="57" t="b">
        <v>0</v>
      </c>
      <c r="T20" s="62"/>
      <c r="U20" s="62"/>
      <c r="V20" s="15">
        <f t="shared" si="0"/>
        <v>1</v>
      </c>
    </row>
    <row r="21" spans="2:26" ht="15" customHeight="1" x14ac:dyDescent="0.25">
      <c r="B21" s="61" t="s">
        <v>9</v>
      </c>
      <c r="C21" s="199"/>
      <c r="D21" s="199"/>
      <c r="E21" s="199"/>
      <c r="F21" s="199"/>
      <c r="G21" s="46">
        <f t="shared" si="1"/>
        <v>1</v>
      </c>
      <c r="H21" s="63" t="s">
        <v>10</v>
      </c>
      <c r="I21" s="18" t="str">
        <f>IFERROR(INDEX(tab_concelhos[Cod. Postal],MATCH(C21,tab_concelhos[Concelho],0)),"")</f>
        <v/>
      </c>
      <c r="J21" s="74"/>
      <c r="K21" s="46">
        <f>IF(ISBLANK(J21),1,0)</f>
        <v>1</v>
      </c>
      <c r="L21" s="65" t="s">
        <v>11</v>
      </c>
      <c r="M21" s="67" t="str">
        <f>IFERROR(INDEX(tab_concelhos[Ilha],MATCH(C21,tab_concelhos[Concelho],0)),"")</f>
        <v/>
      </c>
      <c r="O21" s="66"/>
      <c r="P21" s="66"/>
      <c r="Q21" s="62"/>
      <c r="R21" s="62"/>
      <c r="S21" s="57" t="b">
        <v>0</v>
      </c>
      <c r="T21" s="62"/>
      <c r="U21" s="62"/>
      <c r="V21" s="15">
        <f t="shared" si="0"/>
        <v>1</v>
      </c>
    </row>
    <row r="22" spans="2:26" ht="15" customHeight="1" x14ac:dyDescent="0.25">
      <c r="B22" s="61" t="s">
        <v>12</v>
      </c>
      <c r="C22" s="199"/>
      <c r="D22" s="199"/>
      <c r="E22" s="199"/>
      <c r="F22" s="199"/>
      <c r="G22" s="46">
        <f ca="1">IF(ISBLANK(C22),1,IF(ISERROR(INDEX(INDIRECT(_xlfn.CONCAT("tab_freg_",concelho,"[Concelho]")),MATCH(C22,INDIRECT(_xlfn.CONCAT("tab_freg_",concelho,"[Freguesia]")),0))),1,0))</f>
        <v>1</v>
      </c>
      <c r="H22" s="63" t="s">
        <v>13</v>
      </c>
      <c r="I22" s="198"/>
      <c r="J22" s="198"/>
      <c r="K22" s="46">
        <f>IF(ISBLANK(I22),1,0)</f>
        <v>1</v>
      </c>
      <c r="L22" s="66"/>
      <c r="M22" s="66"/>
      <c r="N22" s="66"/>
      <c r="O22" s="66"/>
      <c r="P22" s="66"/>
      <c r="Q22" s="62"/>
      <c r="R22" s="62"/>
      <c r="S22" s="57" t="b">
        <v>0</v>
      </c>
      <c r="T22" s="62"/>
      <c r="U22" s="62"/>
      <c r="V22" s="15">
        <f t="shared" si="0"/>
        <v>1</v>
      </c>
    </row>
    <row r="23" spans="2:26" ht="15" customHeight="1" x14ac:dyDescent="0.25">
      <c r="B23" s="61" t="s">
        <v>14</v>
      </c>
      <c r="C23" s="198"/>
      <c r="D23" s="198"/>
      <c r="E23" s="198"/>
      <c r="F23" s="198"/>
      <c r="G23" s="46">
        <f t="shared" si="1"/>
        <v>1</v>
      </c>
      <c r="H23" s="63" t="s">
        <v>15</v>
      </c>
      <c r="I23" s="224"/>
      <c r="J23" s="224"/>
      <c r="K23" s="224"/>
      <c r="L23" s="224"/>
      <c r="M23" s="224"/>
      <c r="N23" s="224"/>
      <c r="O23" s="46">
        <f>IF(ISBLANK(I23),1,0)</f>
        <v>1</v>
      </c>
      <c r="Q23" s="62"/>
      <c r="R23" s="62"/>
      <c r="S23" s="57" t="b">
        <v>0</v>
      </c>
      <c r="T23" s="62"/>
      <c r="U23" s="62"/>
      <c r="V23" s="15">
        <f t="shared" si="0"/>
        <v>1</v>
      </c>
    </row>
    <row r="24" spans="2:26" x14ac:dyDescent="0.25">
      <c r="B24" s="65" t="s">
        <v>16</v>
      </c>
      <c r="C24" s="200"/>
      <c r="D24" s="200"/>
      <c r="E24" s="200"/>
      <c r="F24" s="200"/>
      <c r="G24" s="46">
        <f t="shared" si="1"/>
        <v>1</v>
      </c>
      <c r="H24" s="195" t="s">
        <v>17</v>
      </c>
      <c r="I24" s="195"/>
      <c r="J24" s="200"/>
      <c r="K24" s="200"/>
      <c r="L24" s="200"/>
      <c r="M24" s="200"/>
      <c r="N24" s="200"/>
      <c r="O24" s="46">
        <f>IF(ISBLANK(J24),1,0)</f>
        <v>1</v>
      </c>
      <c r="Q24" s="62"/>
      <c r="R24" s="62"/>
      <c r="S24" s="57" t="b">
        <v>0</v>
      </c>
      <c r="T24" s="62"/>
      <c r="U24" s="62"/>
      <c r="V24" s="15">
        <f t="shared" si="0"/>
        <v>1</v>
      </c>
    </row>
    <row r="25" spans="2:26" x14ac:dyDescent="0.25">
      <c r="B25" s="63" t="s">
        <v>18</v>
      </c>
      <c r="C25" s="193"/>
      <c r="D25" s="193"/>
      <c r="E25" s="193"/>
      <c r="F25" s="193"/>
      <c r="G25" s="46">
        <f t="shared" si="1"/>
        <v>1</v>
      </c>
      <c r="H25" s="194" t="s">
        <v>19</v>
      </c>
      <c r="I25" s="194"/>
      <c r="J25" s="196"/>
      <c r="K25" s="196"/>
      <c r="L25" s="196"/>
      <c r="M25" s="46">
        <f>IF(ISBLANK(J25),1,0)</f>
        <v>1</v>
      </c>
      <c r="Q25" s="62"/>
      <c r="R25" s="62"/>
      <c r="S25" s="57" t="b">
        <v>0</v>
      </c>
      <c r="T25" s="62"/>
      <c r="U25" s="62"/>
      <c r="V25" s="15">
        <f t="shared" si="0"/>
        <v>1</v>
      </c>
    </row>
    <row r="26" spans="2:26" ht="15" customHeight="1" x14ac:dyDescent="0.25">
      <c r="B26" s="61" t="s">
        <v>20</v>
      </c>
      <c r="C26" s="64" t="s">
        <v>21</v>
      </c>
      <c r="D26" s="212"/>
      <c r="E26" s="212"/>
      <c r="F26" s="212"/>
      <c r="G26" s="46">
        <f>IF(ISBLANK(D26),1,0)</f>
        <v>1</v>
      </c>
      <c r="H26" s="63" t="s">
        <v>22</v>
      </c>
      <c r="I26" s="192" t="str">
        <f>IF(LEN(D26)=0,"",IFERROR(INDEX(tab_bancos[design],MATCH(LEFT(D26,4),tab_bancos[id],0)),"Banco não encontrado!"))</f>
        <v/>
      </c>
      <c r="J26" s="192"/>
      <c r="K26" s="192"/>
      <c r="L26" s="192"/>
      <c r="M26" s="192"/>
      <c r="N26" s="192"/>
      <c r="Q26" s="62"/>
      <c r="R26" s="62"/>
      <c r="S26" s="57" t="b">
        <v>0</v>
      </c>
      <c r="T26" s="62"/>
      <c r="U26" s="62"/>
      <c r="V26" s="15">
        <f t="shared" si="0"/>
        <v>1</v>
      </c>
    </row>
    <row r="27" spans="2:26" ht="15" customHeight="1" x14ac:dyDescent="0.25">
      <c r="Q27" s="47"/>
      <c r="R27" s="47"/>
      <c r="S27" s="47"/>
      <c r="T27" s="47"/>
      <c r="U27" s="47"/>
      <c r="V27" s="26"/>
    </row>
    <row r="28" spans="2:26" ht="15" customHeight="1" x14ac:dyDescent="0.25">
      <c r="B28" s="176" t="s">
        <v>23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20"/>
      <c r="P28" s="20"/>
      <c r="Q28" s="177" t="s">
        <v>24</v>
      </c>
      <c r="R28" s="177"/>
      <c r="S28" s="177"/>
      <c r="T28" s="177"/>
      <c r="U28" s="177"/>
      <c r="V28" s="25"/>
      <c r="W28" s="20"/>
      <c r="X28" s="20"/>
      <c r="Y28" s="20"/>
      <c r="Z28" s="20"/>
    </row>
    <row r="29" spans="2:26" ht="15" customHeight="1" x14ac:dyDescent="0.25"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20"/>
      <c r="P29" s="20"/>
      <c r="Q29" s="177"/>
      <c r="R29" s="177"/>
      <c r="S29" s="177"/>
      <c r="T29" s="177"/>
      <c r="U29" s="177"/>
      <c r="V29" s="25"/>
      <c r="W29" s="20"/>
      <c r="X29" s="20"/>
      <c r="Y29" s="20"/>
      <c r="Z29" s="20"/>
    </row>
    <row r="30" spans="2:26" ht="15" customHeight="1" x14ac:dyDescent="0.25"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20"/>
      <c r="P30" s="20"/>
      <c r="Q30" s="177"/>
      <c r="R30" s="177"/>
      <c r="S30" s="177"/>
      <c r="T30" s="177"/>
      <c r="U30" s="177"/>
      <c r="V30" s="25"/>
      <c r="W30" s="20"/>
      <c r="X30" s="20"/>
      <c r="Y30" s="20"/>
      <c r="Z30" s="20"/>
    </row>
    <row r="31" spans="2:26" ht="15" customHeight="1" x14ac:dyDescent="0.25">
      <c r="B31" s="61" t="s">
        <v>25</v>
      </c>
      <c r="Q31" s="177"/>
      <c r="R31" s="177"/>
      <c r="S31" s="177"/>
      <c r="T31" s="177"/>
      <c r="U31" s="177"/>
      <c r="V31" s="26"/>
    </row>
    <row r="32" spans="2:26" x14ac:dyDescent="0.25">
      <c r="B32" s="75" t="b">
        <v>0</v>
      </c>
      <c r="C32" s="186" t="s">
        <v>26</v>
      </c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  <c r="O32" s="46">
        <f>IF(B32,0,1)</f>
        <v>1</v>
      </c>
      <c r="Q32" s="33"/>
      <c r="R32" s="33"/>
      <c r="S32" s="57" t="b">
        <v>0</v>
      </c>
      <c r="T32" s="33"/>
      <c r="U32" s="33"/>
      <c r="V32" s="15">
        <f>IF(S32,0,1)</f>
        <v>1</v>
      </c>
    </row>
    <row r="33" spans="2:26" x14ac:dyDescent="0.25">
      <c r="B33" s="75" t="b">
        <v>0</v>
      </c>
      <c r="C33" s="186" t="s">
        <v>27</v>
      </c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7"/>
      <c r="O33" s="46">
        <f>IF(B33,0,1)</f>
        <v>1</v>
      </c>
      <c r="Q33" s="33"/>
      <c r="R33" s="34"/>
      <c r="S33" s="57" t="b">
        <v>0</v>
      </c>
      <c r="T33" s="33"/>
      <c r="U33" s="33"/>
      <c r="V33" s="15">
        <f>IF(S33,0,1)</f>
        <v>1</v>
      </c>
    </row>
    <row r="34" spans="2:26" ht="15" customHeight="1" x14ac:dyDescent="0.25">
      <c r="B34" s="75" t="b">
        <v>0</v>
      </c>
      <c r="C34" s="186" t="s">
        <v>28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7"/>
      <c r="O34" s="46">
        <f>IF(B34,0,1)</f>
        <v>1</v>
      </c>
      <c r="Q34" s="33"/>
      <c r="R34" s="33"/>
      <c r="S34" s="57" t="b">
        <v>0</v>
      </c>
      <c r="T34" s="34"/>
      <c r="U34" s="33"/>
      <c r="V34" s="15">
        <f>IF(S34,0,1)</f>
        <v>1</v>
      </c>
    </row>
    <row r="35" spans="2:26" x14ac:dyDescent="0.25">
      <c r="B35" s="75" t="b">
        <v>0</v>
      </c>
      <c r="C35" s="186" t="s">
        <v>29</v>
      </c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7"/>
      <c r="O35" s="46">
        <f>IF(B35,0,1)</f>
        <v>1</v>
      </c>
      <c r="Q35" s="33"/>
      <c r="R35" s="33"/>
      <c r="S35" s="57" t="b">
        <v>0</v>
      </c>
      <c r="T35" s="33"/>
      <c r="U35" s="33"/>
      <c r="V35" s="15">
        <f>IF(S35,0,1)</f>
        <v>1</v>
      </c>
    </row>
    <row r="36" spans="2:26" x14ac:dyDescent="0.25">
      <c r="Q36" s="21"/>
      <c r="R36" s="21"/>
      <c r="S36" s="21"/>
      <c r="T36" s="21"/>
      <c r="U36" s="21"/>
      <c r="V36" s="26"/>
    </row>
    <row r="37" spans="2:26" ht="15" customHeight="1" x14ac:dyDescent="0.25">
      <c r="B37" s="176" t="s">
        <v>30</v>
      </c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20"/>
      <c r="P37" s="20"/>
      <c r="Q37" s="177" t="s">
        <v>31</v>
      </c>
      <c r="R37" s="177"/>
      <c r="S37" s="177"/>
      <c r="T37" s="177"/>
      <c r="U37" s="177"/>
      <c r="V37" s="25"/>
      <c r="W37" s="20"/>
      <c r="X37" s="20"/>
      <c r="Y37" s="20"/>
      <c r="Z37" s="20"/>
    </row>
    <row r="38" spans="2:26" ht="15" customHeight="1" x14ac:dyDescent="0.25"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20"/>
      <c r="P38" s="20"/>
      <c r="Q38" s="177"/>
      <c r="R38" s="177"/>
      <c r="S38" s="177"/>
      <c r="T38" s="177"/>
      <c r="U38" s="177"/>
      <c r="V38" s="25"/>
      <c r="W38" s="20"/>
      <c r="X38" s="20"/>
      <c r="Y38" s="20"/>
      <c r="Z38" s="20"/>
    </row>
    <row r="39" spans="2:26" ht="15" customHeight="1" x14ac:dyDescent="0.25"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20"/>
      <c r="P39" s="20"/>
      <c r="Q39" s="177"/>
      <c r="R39" s="177"/>
      <c r="S39" s="177"/>
      <c r="T39" s="177"/>
      <c r="U39" s="177"/>
      <c r="V39" s="25"/>
      <c r="W39" s="20"/>
      <c r="X39" s="20"/>
      <c r="Y39" s="20"/>
      <c r="Z39" s="20"/>
    </row>
    <row r="40" spans="2:26" ht="15" customHeight="1" x14ac:dyDescent="0.25">
      <c r="B40" s="204">
        <v>1</v>
      </c>
      <c r="C40" s="206" t="s">
        <v>32</v>
      </c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10"/>
      <c r="O40" s="20"/>
      <c r="P40" s="20"/>
      <c r="Q40" s="40"/>
      <c r="R40" s="40"/>
      <c r="S40" s="40"/>
      <c r="T40" s="40"/>
      <c r="U40" s="40"/>
      <c r="V40" s="25"/>
      <c r="W40" s="20"/>
      <c r="X40" s="20"/>
      <c r="Y40" s="20"/>
      <c r="Z40" s="20"/>
    </row>
    <row r="41" spans="2:26" x14ac:dyDescent="0.25">
      <c r="B41" s="204"/>
      <c r="C41" s="206" t="s">
        <v>33</v>
      </c>
      <c r="D41" s="207"/>
      <c r="E41" s="207"/>
      <c r="F41" s="207"/>
      <c r="G41" s="207"/>
      <c r="H41" s="207"/>
      <c r="I41" s="207"/>
      <c r="J41" s="207"/>
      <c r="K41" s="208"/>
      <c r="L41" s="208"/>
      <c r="M41" s="208"/>
      <c r="N41" s="209"/>
      <c r="Q41" s="33"/>
      <c r="R41" s="33"/>
      <c r="S41" s="57" t="b">
        <v>0</v>
      </c>
      <c r="T41" s="33"/>
      <c r="U41" s="33"/>
      <c r="V41" s="15">
        <f t="shared" ref="V41:V46" si="2">IF(S41,0,1)</f>
        <v>1</v>
      </c>
    </row>
    <row r="42" spans="2:26" x14ac:dyDescent="0.25">
      <c r="B42" s="188">
        <v>2</v>
      </c>
      <c r="C42" s="186" t="s">
        <v>34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  <c r="Q42" s="33"/>
      <c r="R42" s="33"/>
      <c r="S42" s="57" t="b">
        <v>0</v>
      </c>
      <c r="T42" s="33"/>
      <c r="U42" s="33"/>
      <c r="V42" s="15">
        <f t="shared" si="2"/>
        <v>1</v>
      </c>
    </row>
    <row r="43" spans="2:26" x14ac:dyDescent="0.25">
      <c r="B43" s="188"/>
      <c r="C43" s="206" t="s">
        <v>33</v>
      </c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10"/>
      <c r="Q43" s="33"/>
      <c r="R43" s="33"/>
      <c r="S43" s="57" t="b">
        <v>0</v>
      </c>
      <c r="T43" s="33"/>
      <c r="U43" s="33"/>
      <c r="V43" s="15">
        <f t="shared" si="2"/>
        <v>1</v>
      </c>
    </row>
    <row r="44" spans="2:26" x14ac:dyDescent="0.25">
      <c r="B44" s="56">
        <v>3</v>
      </c>
      <c r="C44" s="186" t="s">
        <v>35</v>
      </c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7"/>
      <c r="Q44" s="33"/>
      <c r="R44" s="33"/>
      <c r="S44" s="57" t="b">
        <v>0</v>
      </c>
      <c r="T44" s="33"/>
      <c r="U44" s="33"/>
      <c r="V44" s="15">
        <f t="shared" si="2"/>
        <v>1</v>
      </c>
    </row>
    <row r="45" spans="2:26" ht="31.5" customHeight="1" x14ac:dyDescent="0.25">
      <c r="B45" s="56">
        <v>4</v>
      </c>
      <c r="C45" s="217" t="s">
        <v>36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2"/>
      <c r="Q45" s="33"/>
      <c r="R45" s="33"/>
      <c r="S45" s="52" t="b">
        <v>0</v>
      </c>
      <c r="T45" s="33"/>
      <c r="U45" s="33"/>
    </row>
    <row r="46" spans="2:26" x14ac:dyDescent="0.25">
      <c r="B46" s="188">
        <v>5</v>
      </c>
      <c r="C46" s="190" t="s">
        <v>220</v>
      </c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1"/>
      <c r="Q46" s="33"/>
      <c r="R46" s="33"/>
      <c r="S46" s="185" t="b">
        <v>0</v>
      </c>
      <c r="T46" s="33"/>
      <c r="U46" s="33"/>
      <c r="V46" s="169">
        <f t="shared" si="2"/>
        <v>1</v>
      </c>
    </row>
    <row r="47" spans="2:26" ht="30" customHeight="1" x14ac:dyDescent="0.25">
      <c r="B47" s="188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1"/>
      <c r="Q47" s="33"/>
      <c r="R47" s="33"/>
      <c r="S47" s="185"/>
      <c r="T47" s="33"/>
      <c r="U47" s="33"/>
      <c r="V47" s="169"/>
    </row>
    <row r="48" spans="2:26" ht="45" customHeight="1" x14ac:dyDescent="0.25">
      <c r="B48" s="56">
        <v>6</v>
      </c>
      <c r="C48" s="186" t="s">
        <v>37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7"/>
      <c r="Q48" s="33"/>
      <c r="R48" s="33"/>
      <c r="S48" s="52" t="b">
        <v>0</v>
      </c>
      <c r="T48" s="33"/>
      <c r="U48" s="33"/>
      <c r="V48" s="15">
        <f>IF(S48,0,1)</f>
        <v>1</v>
      </c>
    </row>
    <row r="49" spans="2:26" ht="15" customHeight="1" x14ac:dyDescent="0.25">
      <c r="B49" s="56">
        <v>7</v>
      </c>
      <c r="C49" s="186" t="s">
        <v>219</v>
      </c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7"/>
      <c r="Q49" s="33"/>
      <c r="R49" s="33"/>
      <c r="S49" s="57" t="b">
        <v>0</v>
      </c>
      <c r="T49" s="33"/>
      <c r="U49" s="33"/>
      <c r="V49" s="15">
        <f>IF(S49,0,1)</f>
        <v>1</v>
      </c>
    </row>
    <row r="50" spans="2:26" ht="15" customHeight="1" x14ac:dyDescent="0.25">
      <c r="B50" s="56">
        <v>8</v>
      </c>
      <c r="C50" s="186" t="s">
        <v>38</v>
      </c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2"/>
      <c r="Q50" s="33"/>
      <c r="R50" s="33"/>
      <c r="S50" s="57" t="b">
        <v>0</v>
      </c>
      <c r="T50" s="33"/>
      <c r="U50" s="33"/>
    </row>
    <row r="51" spans="2:26" ht="29.25" customHeight="1" x14ac:dyDescent="0.25">
      <c r="B51" s="56">
        <v>9</v>
      </c>
      <c r="C51" s="186" t="s">
        <v>39</v>
      </c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7"/>
      <c r="Q51" s="33"/>
      <c r="R51" s="33"/>
      <c r="S51" s="57" t="b">
        <v>0</v>
      </c>
      <c r="T51" s="33"/>
      <c r="U51" s="33"/>
      <c r="V51" s="15">
        <f>IF(S51,0,1)</f>
        <v>1</v>
      </c>
    </row>
    <row r="53" spans="2:26" ht="15" customHeight="1" x14ac:dyDescent="0.25">
      <c r="B53" s="176" t="s">
        <v>40</v>
      </c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20"/>
      <c r="P53" s="20"/>
      <c r="Q53" s="177" t="s">
        <v>41</v>
      </c>
      <c r="R53" s="177"/>
      <c r="S53" s="177"/>
      <c r="T53" s="177"/>
      <c r="U53" s="177"/>
      <c r="V53" s="25"/>
      <c r="W53" s="20"/>
      <c r="X53" s="20"/>
      <c r="Y53" s="20"/>
      <c r="Z53" s="20"/>
    </row>
    <row r="54" spans="2:26" ht="15" customHeight="1" x14ac:dyDescent="0.25"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20"/>
      <c r="P54" s="20"/>
      <c r="Q54" s="177"/>
      <c r="R54" s="177"/>
      <c r="S54" s="177"/>
      <c r="T54" s="177"/>
      <c r="U54" s="177"/>
      <c r="V54" s="25"/>
      <c r="W54" s="20"/>
      <c r="X54" s="20"/>
      <c r="Y54" s="20"/>
      <c r="Z54" s="20"/>
    </row>
    <row r="55" spans="2:26" ht="15" customHeight="1" x14ac:dyDescent="0.25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20"/>
      <c r="P55" s="20"/>
      <c r="Q55" s="177"/>
      <c r="R55" s="177"/>
      <c r="S55" s="177"/>
      <c r="T55" s="177"/>
      <c r="U55" s="177"/>
      <c r="V55" s="25"/>
      <c r="W55" s="20"/>
      <c r="X55" s="20"/>
      <c r="Y55" s="20"/>
      <c r="Z55" s="20"/>
    </row>
    <row r="56" spans="2:26" x14ac:dyDescent="0.25">
      <c r="B56" s="56">
        <v>1</v>
      </c>
      <c r="C56" s="186" t="s">
        <v>42</v>
      </c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7"/>
      <c r="Q56" s="33"/>
      <c r="R56" s="33"/>
      <c r="S56" s="57" t="b">
        <v>0</v>
      </c>
      <c r="T56" s="33"/>
      <c r="U56" s="33"/>
      <c r="V56" s="15">
        <f>IF(S56,0,1)</f>
        <v>1</v>
      </c>
    </row>
    <row r="57" spans="2:26" x14ac:dyDescent="0.25">
      <c r="B57" s="56">
        <v>2</v>
      </c>
      <c r="C57" s="186" t="s">
        <v>43</v>
      </c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7"/>
      <c r="Q57" s="33"/>
      <c r="R57" s="33"/>
      <c r="S57" s="57" t="b">
        <v>0</v>
      </c>
      <c r="T57" s="33"/>
      <c r="U57" s="33"/>
      <c r="V57" s="15">
        <f>IF(S57,0,1)</f>
        <v>1</v>
      </c>
    </row>
    <row r="58" spans="2:26" x14ac:dyDescent="0.25">
      <c r="B58" s="56">
        <v>3</v>
      </c>
      <c r="C58" s="186" t="s">
        <v>44</v>
      </c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7"/>
      <c r="Q58" s="33"/>
      <c r="R58" s="33"/>
      <c r="S58" s="57" t="b">
        <v>0</v>
      </c>
      <c r="T58" s="33"/>
      <c r="U58" s="33"/>
      <c r="V58" s="15">
        <f>IF(S58,0,1)</f>
        <v>1</v>
      </c>
    </row>
    <row r="59" spans="2:26" x14ac:dyDescent="0.25">
      <c r="B59" s="56">
        <v>4</v>
      </c>
      <c r="C59" s="186" t="s">
        <v>45</v>
      </c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7"/>
      <c r="Q59" s="33"/>
      <c r="R59" s="33"/>
      <c r="S59" s="57" t="b">
        <v>0</v>
      </c>
      <c r="T59" s="33"/>
      <c r="U59" s="33"/>
      <c r="V59" s="15">
        <f>IF(S59,0,1)</f>
        <v>1</v>
      </c>
    </row>
    <row r="60" spans="2:26" x14ac:dyDescent="0.25">
      <c r="B60" s="56">
        <v>5</v>
      </c>
      <c r="C60" s="186" t="s">
        <v>46</v>
      </c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7"/>
      <c r="Q60" s="33"/>
      <c r="R60" s="33"/>
      <c r="S60" s="57" t="b">
        <v>0</v>
      </c>
      <c r="T60" s="33"/>
      <c r="U60" s="33"/>
      <c r="V60" s="15">
        <f>IF(S60,0,1)</f>
        <v>1</v>
      </c>
    </row>
    <row r="62" spans="2:26" ht="15" customHeight="1" x14ac:dyDescent="0.25">
      <c r="B62" s="189" t="s">
        <v>47</v>
      </c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22"/>
      <c r="P62" s="22"/>
      <c r="Q62" s="177" t="s">
        <v>48</v>
      </c>
      <c r="R62" s="177"/>
      <c r="S62" s="177"/>
      <c r="T62" s="177"/>
      <c r="U62" s="177"/>
      <c r="V62" s="27"/>
      <c r="W62" s="22"/>
      <c r="X62" s="22"/>
      <c r="Y62" s="22"/>
      <c r="Z62" s="22"/>
    </row>
    <row r="63" spans="2:26" ht="15" customHeight="1" x14ac:dyDescent="0.25"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22"/>
      <c r="P63" s="22"/>
      <c r="Q63" s="177"/>
      <c r="R63" s="177"/>
      <c r="S63" s="177"/>
      <c r="T63" s="177"/>
      <c r="U63" s="177"/>
      <c r="V63" s="27"/>
      <c r="W63" s="22"/>
      <c r="X63" s="22"/>
      <c r="Y63" s="22"/>
      <c r="Z63" s="22"/>
    </row>
    <row r="64" spans="2:26" ht="15" customHeight="1" x14ac:dyDescent="0.25"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22"/>
      <c r="P64" s="22"/>
      <c r="Q64" s="177"/>
      <c r="R64" s="177"/>
      <c r="S64" s="177"/>
      <c r="T64" s="177"/>
      <c r="U64" s="177"/>
      <c r="V64" s="27"/>
      <c r="W64" s="22"/>
      <c r="X64" s="22"/>
      <c r="Y64" s="22"/>
      <c r="Z64" s="22"/>
    </row>
    <row r="65" spans="2:26" ht="15" customHeight="1" x14ac:dyDescent="0.25">
      <c r="B65" s="58">
        <v>1</v>
      </c>
      <c r="C65" s="214" t="s">
        <v>49</v>
      </c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Q65" s="33"/>
      <c r="R65" s="33"/>
      <c r="S65" s="59" t="b">
        <v>0</v>
      </c>
      <c r="T65" s="33"/>
      <c r="U65" s="33"/>
      <c r="V65" s="15">
        <f>IF(S65,0,1)</f>
        <v>1</v>
      </c>
    </row>
    <row r="66" spans="2:26" x14ac:dyDescent="0.25">
      <c r="B66" s="58">
        <v>2</v>
      </c>
      <c r="C66" s="214" t="s">
        <v>50</v>
      </c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Q66" s="33"/>
      <c r="R66" s="33"/>
      <c r="S66" s="59" t="b">
        <v>0</v>
      </c>
      <c r="T66" s="33"/>
      <c r="U66" s="33"/>
      <c r="V66" s="15">
        <f>IF(S66,0,1)</f>
        <v>1</v>
      </c>
    </row>
    <row r="67" spans="2:26" ht="15" customHeight="1" x14ac:dyDescent="0.25">
      <c r="B67" s="215">
        <v>3</v>
      </c>
      <c r="C67" s="214" t="s">
        <v>51</v>
      </c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Q67" s="33"/>
      <c r="R67" s="33"/>
      <c r="S67" s="183" t="b">
        <v>0</v>
      </c>
      <c r="T67" s="33"/>
      <c r="U67" s="33"/>
      <c r="V67" s="161">
        <f>IF(S67,0,1)</f>
        <v>1</v>
      </c>
    </row>
    <row r="68" spans="2:26" ht="15" customHeight="1" x14ac:dyDescent="0.25">
      <c r="B68" s="215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Q68" s="33"/>
      <c r="R68" s="33"/>
      <c r="S68" s="183"/>
      <c r="T68" s="33"/>
      <c r="U68" s="33"/>
      <c r="V68" s="161"/>
    </row>
    <row r="69" spans="2:26" ht="33.75" customHeight="1" x14ac:dyDescent="0.25">
      <c r="B69" s="58">
        <v>4</v>
      </c>
      <c r="C69" s="214" t="s">
        <v>52</v>
      </c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Q69" s="33"/>
      <c r="R69" s="33"/>
      <c r="S69" s="60" t="b">
        <v>0</v>
      </c>
      <c r="T69" s="33"/>
      <c r="U69" s="33"/>
      <c r="V69" s="28">
        <f>IF(S69,0,1)</f>
        <v>1</v>
      </c>
    </row>
    <row r="70" spans="2:26" x14ac:dyDescent="0.25">
      <c r="B70" s="58">
        <v>5</v>
      </c>
      <c r="C70" s="214" t="s">
        <v>53</v>
      </c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Q70" s="33"/>
      <c r="R70" s="33"/>
      <c r="S70" s="59" t="b">
        <v>0</v>
      </c>
      <c r="T70" s="33"/>
      <c r="U70" s="33"/>
      <c r="V70" s="15">
        <f>IF(S70,0,1)</f>
        <v>1</v>
      </c>
    </row>
    <row r="71" spans="2:26" x14ac:dyDescent="0.25">
      <c r="B71" s="215">
        <v>6</v>
      </c>
      <c r="C71" s="214" t="s">
        <v>54</v>
      </c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Q71" s="33"/>
      <c r="R71" s="33"/>
      <c r="S71" s="184" t="b">
        <v>0</v>
      </c>
      <c r="T71" s="33"/>
      <c r="U71" s="33"/>
      <c r="V71" s="161">
        <f>IF(S71,0,1)</f>
        <v>1</v>
      </c>
    </row>
    <row r="72" spans="2:26" ht="35.450000000000003" customHeight="1" x14ac:dyDescent="0.25">
      <c r="B72" s="215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Q72" s="33"/>
      <c r="R72" s="33"/>
      <c r="S72" s="184"/>
      <c r="T72" s="33"/>
      <c r="U72" s="33"/>
      <c r="V72" s="161"/>
    </row>
    <row r="74" spans="2:26" ht="15" customHeight="1" x14ac:dyDescent="0.25">
      <c r="B74" s="176" t="s">
        <v>55</v>
      </c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20"/>
      <c r="P74" s="20"/>
      <c r="Q74" s="177" t="s">
        <v>56</v>
      </c>
      <c r="R74" s="177"/>
      <c r="S74" s="177"/>
      <c r="T74" s="177"/>
      <c r="U74" s="177"/>
      <c r="V74" s="25"/>
      <c r="W74" s="20"/>
      <c r="X74" s="20"/>
      <c r="Y74" s="20"/>
      <c r="Z74" s="20"/>
    </row>
    <row r="75" spans="2:26" ht="15" customHeight="1" x14ac:dyDescent="0.25"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20"/>
      <c r="P75" s="20"/>
      <c r="Q75" s="177"/>
      <c r="R75" s="177"/>
      <c r="S75" s="177"/>
      <c r="T75" s="177"/>
      <c r="U75" s="177"/>
      <c r="V75" s="25"/>
      <c r="W75" s="20"/>
      <c r="X75" s="20"/>
      <c r="Y75" s="20"/>
      <c r="Z75" s="20"/>
    </row>
    <row r="76" spans="2:26" ht="15" customHeight="1" x14ac:dyDescent="0.25"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20"/>
      <c r="P76" s="20"/>
      <c r="Q76" s="177"/>
      <c r="R76" s="177"/>
      <c r="S76" s="177"/>
      <c r="T76" s="177"/>
      <c r="U76" s="177"/>
      <c r="V76" s="25"/>
      <c r="W76" s="20"/>
      <c r="X76" s="20"/>
      <c r="Y76" s="20"/>
      <c r="Z76" s="20"/>
    </row>
    <row r="77" spans="2:26" ht="36.75" customHeight="1" x14ac:dyDescent="0.25">
      <c r="B77" s="76" t="b">
        <v>0</v>
      </c>
      <c r="C77" s="217" t="s">
        <v>57</v>
      </c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8"/>
      <c r="O77" s="46">
        <f>IF(B77,0,1)</f>
        <v>1</v>
      </c>
      <c r="Q77" s="33"/>
      <c r="R77" s="54"/>
      <c r="S77" s="52" t="b">
        <v>0</v>
      </c>
      <c r="T77" s="55"/>
      <c r="U77" s="33"/>
      <c r="V77" s="15">
        <f>IF(S77,0,1)</f>
        <v>1</v>
      </c>
    </row>
    <row r="78" spans="2:26" ht="27.75" customHeight="1" x14ac:dyDescent="0.25">
      <c r="B78" s="76" t="b">
        <v>0</v>
      </c>
      <c r="C78" s="217" t="s">
        <v>58</v>
      </c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8"/>
      <c r="O78" s="46">
        <f>IF(B78,0,1)</f>
        <v>1</v>
      </c>
      <c r="Q78" s="33"/>
      <c r="R78" s="33"/>
      <c r="S78" s="52" t="b">
        <v>0</v>
      </c>
      <c r="T78" s="53"/>
      <c r="U78" s="33"/>
      <c r="V78" s="15">
        <f>IF(S78,0,1)</f>
        <v>1</v>
      </c>
    </row>
    <row r="80" spans="2:26" ht="15" customHeight="1" x14ac:dyDescent="0.25">
      <c r="B80" s="176" t="s">
        <v>59</v>
      </c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20"/>
      <c r="P80" s="20"/>
      <c r="Q80" s="177" t="s">
        <v>60</v>
      </c>
      <c r="R80" s="177"/>
      <c r="S80" s="177"/>
      <c r="T80" s="177"/>
      <c r="U80" s="177"/>
    </row>
    <row r="81" spans="2:26" ht="15" customHeight="1" x14ac:dyDescent="0.25"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20"/>
      <c r="P81" s="20"/>
      <c r="Q81" s="177"/>
      <c r="R81" s="177"/>
      <c r="S81" s="177"/>
      <c r="T81" s="177"/>
      <c r="U81" s="177"/>
      <c r="V81" s="25"/>
      <c r="W81" s="20"/>
      <c r="X81" s="20"/>
      <c r="Y81" s="20"/>
      <c r="Z81" s="20"/>
    </row>
    <row r="82" spans="2:26" ht="15" customHeight="1" x14ac:dyDescent="0.25"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20"/>
      <c r="P82" s="20"/>
      <c r="Q82" s="177"/>
      <c r="R82" s="177"/>
      <c r="S82" s="177"/>
      <c r="T82" s="177"/>
      <c r="U82" s="177"/>
      <c r="V82" s="25"/>
      <c r="W82" s="20"/>
      <c r="X82" s="20"/>
      <c r="Y82" s="20"/>
      <c r="Z82" s="20"/>
    </row>
    <row r="83" spans="2:26" ht="15" customHeight="1" x14ac:dyDescent="0.25"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Q83" s="33"/>
      <c r="R83" s="33"/>
      <c r="S83" s="166" t="b">
        <v>0</v>
      </c>
      <c r="T83" s="33"/>
      <c r="U83" s="33"/>
      <c r="V83" s="161">
        <f>IF(S83,0,1)</f>
        <v>1</v>
      </c>
    </row>
    <row r="84" spans="2:26" x14ac:dyDescent="0.25"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Q84" s="33"/>
      <c r="R84" s="33"/>
      <c r="S84" s="167"/>
      <c r="T84" s="33"/>
      <c r="U84" s="33"/>
      <c r="V84" s="161"/>
    </row>
    <row r="85" spans="2:26" x14ac:dyDescent="0.25"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Q85" s="33"/>
      <c r="R85" s="33"/>
      <c r="S85" s="167"/>
      <c r="T85" s="33"/>
      <c r="U85" s="33"/>
      <c r="V85" s="161"/>
    </row>
    <row r="86" spans="2:26" x14ac:dyDescent="0.25"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Q86" s="33"/>
      <c r="R86" s="33"/>
      <c r="S86" s="167"/>
      <c r="T86" s="33"/>
      <c r="U86" s="33"/>
      <c r="V86" s="161"/>
    </row>
    <row r="87" spans="2:26" x14ac:dyDescent="0.25"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Q87" s="33"/>
      <c r="R87" s="33"/>
      <c r="S87" s="168"/>
      <c r="T87" s="33"/>
      <c r="U87" s="33"/>
      <c r="V87" s="161"/>
    </row>
    <row r="88" spans="2:26" x14ac:dyDescent="0.25">
      <c r="P88" s="21"/>
      <c r="Q88" s="21"/>
      <c r="R88" s="21"/>
      <c r="S88" s="21"/>
      <c r="T88" s="21"/>
      <c r="U88" s="21"/>
      <c r="V88" s="26"/>
    </row>
    <row r="89" spans="2:26" x14ac:dyDescent="0.25">
      <c r="B89" s="176" t="s">
        <v>61</v>
      </c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P89" s="21"/>
      <c r="Q89" s="177" t="s">
        <v>62</v>
      </c>
      <c r="R89" s="177"/>
      <c r="S89" s="177"/>
      <c r="T89" s="177"/>
      <c r="U89" s="177"/>
      <c r="V89" s="26"/>
    </row>
    <row r="90" spans="2:26" x14ac:dyDescent="0.25"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P90" s="21"/>
      <c r="Q90" s="177"/>
      <c r="R90" s="177"/>
      <c r="S90" s="177"/>
      <c r="T90" s="177"/>
      <c r="U90" s="177"/>
      <c r="V90" s="26"/>
    </row>
    <row r="91" spans="2:26" x14ac:dyDescent="0.25">
      <c r="B91" s="228"/>
      <c r="C91" s="228"/>
      <c r="D91" s="228"/>
      <c r="E91" s="228"/>
      <c r="F91" s="228"/>
      <c r="G91" s="228"/>
      <c r="H91" s="228"/>
      <c r="I91" s="228"/>
      <c r="J91" s="176"/>
      <c r="K91" s="176"/>
      <c r="L91" s="176"/>
      <c r="M91" s="176"/>
      <c r="N91" s="176"/>
      <c r="P91" s="21"/>
      <c r="Q91" s="177"/>
      <c r="R91" s="177"/>
      <c r="S91" s="177"/>
      <c r="T91" s="177"/>
      <c r="U91" s="177"/>
      <c r="V91" s="26"/>
    </row>
    <row r="92" spans="2:26" x14ac:dyDescent="0.25">
      <c r="B92" s="49" t="s">
        <v>63</v>
      </c>
      <c r="C92" s="50"/>
      <c r="D92" s="50"/>
      <c r="E92" s="50"/>
      <c r="F92" s="50"/>
      <c r="G92" s="50"/>
      <c r="H92" s="50"/>
      <c r="I92" s="50"/>
      <c r="J92" s="230" t="s">
        <v>64</v>
      </c>
      <c r="K92" s="230"/>
      <c r="L92" s="230" t="s">
        <v>65</v>
      </c>
      <c r="M92" s="230"/>
      <c r="N92" s="230"/>
      <c r="O92" s="46">
        <f>IF(COUNTIF(O93:O95,0)=0,1,"")</f>
        <v>1</v>
      </c>
      <c r="P92" s="21"/>
      <c r="Q92" s="33"/>
      <c r="R92" s="33"/>
      <c r="S92" s="164" t="b">
        <v>0</v>
      </c>
      <c r="T92" s="33"/>
      <c r="U92" s="33"/>
      <c r="V92" s="161">
        <f>IF(S92,0,1)</f>
        <v>1</v>
      </c>
    </row>
    <row r="93" spans="2:26" x14ac:dyDescent="0.25">
      <c r="B93" s="229"/>
      <c r="C93" s="200"/>
      <c r="D93" s="200"/>
      <c r="E93" s="200"/>
      <c r="F93" s="200"/>
      <c r="G93" s="200"/>
      <c r="H93" s="200"/>
      <c r="I93" s="200"/>
      <c r="J93" s="284"/>
      <c r="K93" s="284"/>
      <c r="L93" s="285"/>
      <c r="M93" s="285"/>
      <c r="N93" s="285"/>
      <c r="O93" s="46" t="str">
        <f>IF(SUM(LEN(ID_nome_1),LEN(ID_nif_1),LEN(ID_qualidade_1))=0,"",IF(OR(ISBLANK(ID_nome_1),ISBLANK(ID_nif_1),ISBLANK(ID_qualidade_1)),1,0))</f>
        <v/>
      </c>
      <c r="Q93" s="33"/>
      <c r="R93" s="33"/>
      <c r="S93" s="165"/>
      <c r="T93" s="33"/>
      <c r="U93" s="33"/>
      <c r="V93" s="161"/>
      <c r="X93" s="51" t="str">
        <f>IF(SUM(LEN(ID_nome_1),LEN(ID_nif_1),LEN(ID_qualidade_1))=0,"",IF(ID_valid_1=1, "Atenção! Não será considerado na declaração!",""))</f>
        <v/>
      </c>
    </row>
    <row r="94" spans="2:26" x14ac:dyDescent="0.25">
      <c r="B94" s="286"/>
      <c r="C94" s="287"/>
      <c r="D94" s="287"/>
      <c r="E94" s="287"/>
      <c r="F94" s="287"/>
      <c r="G94" s="287"/>
      <c r="H94" s="287"/>
      <c r="I94" s="287"/>
      <c r="J94" s="284"/>
      <c r="K94" s="284"/>
      <c r="L94" s="285"/>
      <c r="M94" s="285"/>
      <c r="N94" s="285"/>
      <c r="O94" s="46" t="str">
        <f>IF(SUM(LEN(ID_nome_2),LEN(ID_nif_2),LEN(ID_qualidade_2))=0,"",IF(OR(ISBLANK(ID_nome_2),ISBLANK(ID_nif_2),ISBLANK(ID_qualidade_2)),1,0))</f>
        <v/>
      </c>
      <c r="Q94" s="33"/>
      <c r="R94" s="33"/>
      <c r="S94" s="165"/>
      <c r="T94" s="33"/>
      <c r="U94" s="33"/>
      <c r="V94" s="161"/>
      <c r="X94" s="51" t="str">
        <f>IF(SUM(LEN(ID_nome_2),LEN(ID_nif_2),LEN(ID_qualidade_2))=0,"",IF(ID_valid_2=1, "Atenção! Não será considerado na declaração!",""))</f>
        <v/>
      </c>
    </row>
    <row r="95" spans="2:26" x14ac:dyDescent="0.25">
      <c r="B95" s="229"/>
      <c r="C95" s="200"/>
      <c r="D95" s="200"/>
      <c r="E95" s="200"/>
      <c r="F95" s="200"/>
      <c r="G95" s="200"/>
      <c r="H95" s="200"/>
      <c r="I95" s="200"/>
      <c r="J95" s="284"/>
      <c r="K95" s="284"/>
      <c r="L95" s="285"/>
      <c r="M95" s="285"/>
      <c r="N95" s="285"/>
      <c r="O95" s="46" t="str">
        <f>IF(SUM(LEN(ID_nome_3),LEN(ID_nif_3),LEN(ID_qualidade_3))=0,"",IF(OR(ISBLANK(ID_nome_3),ISBLANK(ID_nif_3),ISBLANK(ID_qualidade_3)),1,0))</f>
        <v/>
      </c>
      <c r="Q95" s="33"/>
      <c r="R95" s="33"/>
      <c r="S95" s="165"/>
      <c r="T95" s="33"/>
      <c r="U95" s="33"/>
      <c r="V95" s="161"/>
      <c r="X95" s="51" t="str">
        <f>IF(SUM(LEN(ID_nome_3),LEN(ID_nif_3),LEN(ID_qualidade_3))=0,"",IF(ID_valid_3=1, "Atenção! Não será considerado na declaração!",""))</f>
        <v/>
      </c>
    </row>
    <row r="96" spans="2:26" x14ac:dyDescent="0.25">
      <c r="P96" s="21"/>
      <c r="Q96" s="21"/>
      <c r="R96" s="21"/>
      <c r="S96" s="21"/>
      <c r="T96" s="21"/>
      <c r="U96" s="21"/>
      <c r="V96" s="26"/>
    </row>
    <row r="97" spans="2:26" ht="15" customHeight="1" x14ac:dyDescent="0.25">
      <c r="B97" s="189" t="s">
        <v>66</v>
      </c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22"/>
      <c r="P97" s="22"/>
      <c r="Q97" s="177" t="s">
        <v>67</v>
      </c>
      <c r="R97" s="177"/>
      <c r="S97" s="177"/>
      <c r="T97" s="177"/>
      <c r="U97" s="177"/>
      <c r="V97" s="27"/>
      <c r="W97" s="22"/>
      <c r="X97" s="22"/>
      <c r="Y97" s="22"/>
      <c r="Z97" s="22"/>
    </row>
    <row r="98" spans="2:26" ht="15" customHeight="1" x14ac:dyDescent="0.25"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22"/>
      <c r="P98" s="22"/>
      <c r="Q98" s="177"/>
      <c r="R98" s="177"/>
      <c r="S98" s="177"/>
      <c r="T98" s="177"/>
      <c r="U98" s="177"/>
      <c r="V98" s="27"/>
      <c r="W98" s="22"/>
      <c r="X98" s="22"/>
      <c r="Y98" s="22"/>
      <c r="Z98" s="22"/>
    </row>
    <row r="99" spans="2:26" ht="15" customHeight="1" x14ac:dyDescent="0.25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2"/>
      <c r="P99" s="22"/>
      <c r="Q99" s="177"/>
      <c r="R99" s="177"/>
      <c r="S99" s="177"/>
      <c r="T99" s="177"/>
      <c r="U99" s="177"/>
      <c r="V99" s="27"/>
      <c r="W99" s="22"/>
      <c r="X99" s="22"/>
      <c r="Y99" s="22"/>
      <c r="Z99" s="22"/>
    </row>
    <row r="100" spans="2:26" x14ac:dyDescent="0.25">
      <c r="B100" s="203" t="str">
        <f>IF(ID_erro_blc=1,"Por favor identifique o(s) declarante(s).",
IF(ID_valid_1=0,_xlfn.CONCAT(ID_nome_1,decla_nif,TEXT(ID_nif_1,"### ### ###")," ",decla_qualidade," ",ID_qualidade_1,", "),"")&amp;
IF(ID_valid_2=0,_xlfn.CONCAT(ID_nome_2,decla_nif,TEXT(ID_nif_2,"### ### ###")," ",decla_qualidade," ",ID_qualidade_2,", "),"")&amp;
IF(ID_valid_3=0,_xlfn.CONCAT(ID_nome_3,decla_nif,TEXT(ID_nif_3,"### ### ###")," ",decla_qualidade," ",ID_qualidade_3,", "),"")&amp;
_xlfn.CONCAT(decla_a," ",decla_b,CHAR(10),decla_1,CHAR(10),decla_2,CHAR(10),decla_3))</f>
        <v>Por favor identifique o(s) declarante(s).</v>
      </c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Q100" s="33"/>
      <c r="R100" s="33"/>
      <c r="S100" s="166" t="b">
        <v>0</v>
      </c>
      <c r="T100" s="33"/>
      <c r="U100" s="33"/>
      <c r="V100" s="160">
        <f>IF(S100,0,1)</f>
        <v>1</v>
      </c>
    </row>
    <row r="101" spans="2:26" x14ac:dyDescent="0.25">
      <c r="B101" s="203"/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Q101" s="33"/>
      <c r="R101" s="33"/>
      <c r="S101" s="167"/>
      <c r="T101" s="33"/>
      <c r="U101" s="33"/>
      <c r="V101" s="160"/>
    </row>
    <row r="102" spans="2:26" x14ac:dyDescent="0.25">
      <c r="B102" s="203"/>
      <c r="C102" s="203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Q102" s="33"/>
      <c r="R102" s="33"/>
      <c r="S102" s="167"/>
      <c r="T102" s="33"/>
      <c r="U102" s="33"/>
      <c r="V102" s="160"/>
    </row>
    <row r="103" spans="2:26" x14ac:dyDescent="0.25"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Q103" s="33"/>
      <c r="R103" s="33"/>
      <c r="S103" s="167"/>
      <c r="T103" s="33"/>
      <c r="U103" s="33"/>
      <c r="V103" s="160"/>
    </row>
    <row r="104" spans="2:26" x14ac:dyDescent="0.25">
      <c r="B104" s="203"/>
      <c r="C104" s="203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Q104" s="33"/>
      <c r="R104" s="33"/>
      <c r="S104" s="167"/>
      <c r="T104" s="33"/>
      <c r="U104" s="33"/>
      <c r="V104" s="160"/>
    </row>
    <row r="105" spans="2:26" ht="84" customHeight="1" x14ac:dyDescent="0.25"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Q105" s="33"/>
      <c r="R105" s="33"/>
      <c r="S105" s="168"/>
      <c r="T105" s="33"/>
      <c r="U105" s="33"/>
      <c r="V105" s="160"/>
    </row>
    <row r="107" spans="2:26" x14ac:dyDescent="0.25">
      <c r="B107" s="48" t="s">
        <v>68</v>
      </c>
      <c r="C107" s="225"/>
      <c r="D107" s="226"/>
      <c r="E107" s="227"/>
      <c r="F107" s="46">
        <f>IF(ISBLANK(C107),1,0)</f>
        <v>1</v>
      </c>
      <c r="G107" s="21"/>
      <c r="H107" s="21"/>
      <c r="J107" s="47"/>
      <c r="K107" s="47"/>
      <c r="L107" s="47"/>
      <c r="M107" s="47"/>
      <c r="N107" s="47"/>
    </row>
    <row r="108" spans="2:26" x14ac:dyDescent="0.25">
      <c r="Q108" s="21"/>
      <c r="R108" s="21"/>
      <c r="S108" s="21"/>
      <c r="T108" s="21"/>
      <c r="U108" s="21"/>
    </row>
    <row r="109" spans="2:26" ht="28.5" customHeight="1" x14ac:dyDescent="0.25">
      <c r="B109" s="213" t="s">
        <v>69</v>
      </c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3"/>
      <c r="P109" s="23"/>
      <c r="Q109" s="181" t="s">
        <v>70</v>
      </c>
      <c r="R109" s="181"/>
      <c r="S109" s="181"/>
      <c r="T109" s="181"/>
      <c r="U109" s="181"/>
      <c r="V109" s="29"/>
      <c r="W109" s="23"/>
      <c r="X109" s="23"/>
      <c r="Y109" s="23"/>
      <c r="Z109" s="23"/>
    </row>
    <row r="110" spans="2:26" x14ac:dyDescent="0.25"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Q110" s="33"/>
      <c r="R110" s="33"/>
      <c r="S110" s="178" t="b">
        <v>0</v>
      </c>
      <c r="T110" s="33"/>
      <c r="U110" s="33"/>
      <c r="V110" s="160">
        <f>IF(S110,0,1)</f>
        <v>1</v>
      </c>
    </row>
    <row r="111" spans="2:26" x14ac:dyDescent="0.25"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Q111" s="33"/>
      <c r="R111" s="33"/>
      <c r="S111" s="179"/>
      <c r="T111" s="33"/>
      <c r="U111" s="33"/>
      <c r="V111" s="160"/>
    </row>
    <row r="112" spans="2:26" ht="14.25" customHeight="1" x14ac:dyDescent="0.25">
      <c r="B112" s="223"/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Q112" s="33"/>
      <c r="R112" s="33"/>
      <c r="S112" s="179"/>
      <c r="T112" s="33"/>
      <c r="U112" s="33"/>
      <c r="V112" s="160"/>
    </row>
    <row r="113" spans="2:26" x14ac:dyDescent="0.25">
      <c r="B113" s="223"/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Q113" s="33"/>
      <c r="R113" s="33"/>
      <c r="S113" s="180"/>
      <c r="T113" s="34"/>
      <c r="U113" s="33"/>
      <c r="V113" s="160"/>
    </row>
    <row r="114" spans="2:26" x14ac:dyDescent="0.25">
      <c r="B114" s="21"/>
      <c r="N114" s="21"/>
    </row>
    <row r="115" spans="2:26" x14ac:dyDescent="0.25">
      <c r="L115" s="35"/>
      <c r="M115" s="36" t="s">
        <v>221</v>
      </c>
      <c r="N115" s="37"/>
      <c r="O115" s="35"/>
    </row>
    <row r="116" spans="2:26" x14ac:dyDescent="0.25">
      <c r="L116" s="35"/>
      <c r="N116" s="38"/>
      <c r="O116" s="35"/>
    </row>
    <row r="117" spans="2:26" x14ac:dyDescent="0.25">
      <c r="L117" s="35"/>
      <c r="M117" s="35"/>
      <c r="N117" s="35"/>
      <c r="O117" s="35"/>
    </row>
    <row r="118" spans="2:26" x14ac:dyDescent="0.25">
      <c r="L118" s="39"/>
      <c r="M118" s="39"/>
      <c r="N118" s="39"/>
      <c r="O118" s="39"/>
    </row>
    <row r="119" spans="2:26" ht="165" customHeight="1" x14ac:dyDescent="0.25">
      <c r="B119" s="211" t="str">
        <f ca="1">IF(SUM(G20:G26,K21:K22,O19:O35,M25,O77:O78,F107,ID_erro_blc)=0,"Formulário corretamente preenchido e em condições de ser enviado.
Exporte o formulário para formato PDF, assine-o e envie os respetivos documentos comprovativos para "&amp;email_alias&amp;" com o assunto: "&amp;CHAR(10)&amp;CHAR(10)&amp;email_assunto,"Favor corrigir as situações assinaladas com 'X' antes de enviar a candidatura")</f>
        <v>Favor corrigir as situações assinaladas com 'X' antes de enviar a candidatura</v>
      </c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9"/>
      <c r="Q119" s="9"/>
      <c r="R119" s="9"/>
      <c r="S119" s="9"/>
      <c r="T119" s="9"/>
      <c r="U119" s="9"/>
      <c r="V119" s="30"/>
    </row>
    <row r="120" spans="2:26" ht="8.25" customHeight="1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9"/>
      <c r="Q120" s="9"/>
      <c r="R120" s="9"/>
      <c r="S120" s="9"/>
      <c r="T120" s="9"/>
      <c r="U120" s="9"/>
      <c r="V120" s="30"/>
    </row>
    <row r="121" spans="2:26" ht="15" customHeight="1" x14ac:dyDescent="0.25">
      <c r="B121" s="219" t="str">
        <f ca="1">IF(SUM(G20:G26,K21:K22,O19:O35,M25,O77:O78,F107,ID_erro_blc)=0,"MINUTA DO E-MAIL DE SUBMISSÃO DA CANDIDATURA","")</f>
        <v/>
      </c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2"/>
      <c r="Q121" s="177"/>
      <c r="R121" s="177"/>
      <c r="S121" s="177"/>
      <c r="T121" s="177"/>
      <c r="U121" s="177"/>
      <c r="V121" s="27"/>
      <c r="W121" s="22"/>
      <c r="X121" s="22"/>
      <c r="Y121" s="22"/>
      <c r="Z121" s="22"/>
    </row>
    <row r="122" spans="2:26" ht="15" customHeight="1" x14ac:dyDescent="0.25"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2"/>
      <c r="Q122" s="177"/>
      <c r="R122" s="177"/>
      <c r="S122" s="177"/>
      <c r="T122" s="177"/>
      <c r="U122" s="177"/>
      <c r="V122" s="27"/>
      <c r="W122" s="22"/>
      <c r="X122" s="22"/>
      <c r="Y122" s="22"/>
      <c r="Z122" s="22"/>
    </row>
    <row r="123" spans="2:26" ht="15" customHeight="1" x14ac:dyDescent="0.25"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2"/>
      <c r="Q123" s="177"/>
      <c r="R123" s="177"/>
      <c r="S123" s="177"/>
      <c r="T123" s="177"/>
      <c r="U123" s="177"/>
      <c r="V123" s="27"/>
      <c r="W123" s="22"/>
      <c r="X123" s="22"/>
      <c r="Y123" s="22"/>
      <c r="Z123" s="22"/>
    </row>
    <row r="124" spans="2:26" ht="12" customHeight="1" x14ac:dyDescent="0.2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9"/>
      <c r="Q124" s="9"/>
      <c r="R124" s="9"/>
      <c r="S124" s="9"/>
      <c r="T124" s="9"/>
      <c r="U124" s="9"/>
      <c r="V124" s="30"/>
    </row>
    <row r="125" spans="2:26" ht="15" customHeight="1" x14ac:dyDescent="0.25">
      <c r="B125" s="41" t="str">
        <f ca="1">IF(SUM(G20:G26,K21:K22,O19:O35,M25,O77:O78,F107,ID_erro_blc)=0,"Para:","")</f>
        <v/>
      </c>
      <c r="C125" s="159" t="str">
        <f ca="1">IF(SUM(G20:G26,K21:K22,O19:O35,M25,O77:O78,F107,ID_erro_blc)=0,email_alias,"")</f>
        <v/>
      </c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</row>
    <row r="126" spans="2:26" x14ac:dyDescent="0.25">
      <c r="B126" s="41" t="str">
        <f ca="1">IF(SUM(G21:G27,K22:K23,O20:O36,M26,O78:O79,F108,ID_erro_blc)=0,"Assunto:","")</f>
        <v/>
      </c>
      <c r="C126" s="159" t="str">
        <f ca="1">IF(SUM(G20:G26,K21:K22,O19:O35,M25,O77:O78,F107,ID_erro_blc)=0,email_assunto,"")</f>
        <v/>
      </c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</row>
    <row r="127" spans="2:26" ht="305.25" customHeight="1" x14ac:dyDescent="0.25">
      <c r="B127" s="42" t="str">
        <f ca="1">IF(SUM(G21:G27,K22:K23,O20:O36,M26,O78:O79,F108,ID_erro_blc)=0,"Mensagem:","")</f>
        <v/>
      </c>
      <c r="C127" s="222" t="str">
        <f ca="1">IF(SUM(G21:G27,K22:K23,O20:O36,M26,O78:O79,F108,ID_erro_blc)=0,email_corpo,"")</f>
        <v/>
      </c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</row>
    <row r="128" spans="2:26" ht="15.75" customHeight="1" x14ac:dyDescent="0.25">
      <c r="B128" s="42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2:15" ht="12.75" customHeight="1" x14ac:dyDescent="0.25">
      <c r="B129" s="4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2:15" ht="54.75" customHeight="1" x14ac:dyDescent="0.25">
      <c r="B130" s="220" t="str">
        <f ca="1">IF(SUM(G20:G26,K21:K22,O19:O35,M25,O77:O78,F107,ID_erro_blc)=0,HYPERLINK("mailto:"&amp;email_alias&amp;"?subject="&amp;email_assunto&amp;"&amp;body="&amp;"&lt;Copie a minuta de mensagem disponibilizada no formulário&gt;","Clique aqui para preparar o envio do email da sua candidatura"),"")</f>
        <v/>
      </c>
      <c r="C130" s="221"/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</row>
    <row r="131" spans="2:15" x14ac:dyDescent="0.25"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2:15" x14ac:dyDescent="0.25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2:15" x14ac:dyDescent="0.25"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2:15" x14ac:dyDescent="0.25">
      <c r="C134" s="45"/>
    </row>
  </sheetData>
  <sheetProtection algorithmName="SHA-512" hashValue="uuGb2rFG+IrNzJ5L0RnBAhyB1hOWjuRgBJ575bwAL/3U7peNowWDHICk5vZRMi04jeO1NQftcjadYMu3ArgjOg==" saltValue="GE8CVC6nIpq8N00F9ldThA==" spinCount="100000" sheet="1" objects="1" scenarios="1"/>
  <mergeCells count="111">
    <mergeCell ref="Q121:U123"/>
    <mergeCell ref="B121:O123"/>
    <mergeCell ref="Q89:U91"/>
    <mergeCell ref="B130:O130"/>
    <mergeCell ref="C126:O126"/>
    <mergeCell ref="C127:O127"/>
    <mergeCell ref="B110:N113"/>
    <mergeCell ref="I23:N23"/>
    <mergeCell ref="C107:E107"/>
    <mergeCell ref="S100:S105"/>
    <mergeCell ref="B89:N91"/>
    <mergeCell ref="B93:I93"/>
    <mergeCell ref="B94:I94"/>
    <mergeCell ref="B95:I95"/>
    <mergeCell ref="L92:N92"/>
    <mergeCell ref="L93:N93"/>
    <mergeCell ref="J92:K92"/>
    <mergeCell ref="J93:K93"/>
    <mergeCell ref="J94:K94"/>
    <mergeCell ref="J95:K95"/>
    <mergeCell ref="L94:N94"/>
    <mergeCell ref="L95:N95"/>
    <mergeCell ref="C66:N66"/>
    <mergeCell ref="C45:N45"/>
    <mergeCell ref="C50:N50"/>
    <mergeCell ref="B100:N105"/>
    <mergeCell ref="B40:B41"/>
    <mergeCell ref="B83:N87"/>
    <mergeCell ref="B42:B43"/>
    <mergeCell ref="C41:N41"/>
    <mergeCell ref="C43:N43"/>
    <mergeCell ref="C40:N40"/>
    <mergeCell ref="B119:O119"/>
    <mergeCell ref="B109:N109"/>
    <mergeCell ref="C69:N69"/>
    <mergeCell ref="C70:N70"/>
    <mergeCell ref="B71:B72"/>
    <mergeCell ref="C71:N72"/>
    <mergeCell ref="B67:B68"/>
    <mergeCell ref="C67:N68"/>
    <mergeCell ref="B97:N99"/>
    <mergeCell ref="C78:N78"/>
    <mergeCell ref="B80:N82"/>
    <mergeCell ref="B74:N76"/>
    <mergeCell ref="C77:N77"/>
    <mergeCell ref="C65:N65"/>
    <mergeCell ref="C46:N47"/>
    <mergeCell ref="C19:N19"/>
    <mergeCell ref="C25:F25"/>
    <mergeCell ref="H25:I25"/>
    <mergeCell ref="H24:I24"/>
    <mergeCell ref="J25:L25"/>
    <mergeCell ref="I20:N20"/>
    <mergeCell ref="I22:J22"/>
    <mergeCell ref="C23:F23"/>
    <mergeCell ref="C21:F21"/>
    <mergeCell ref="J24:N24"/>
    <mergeCell ref="C24:F24"/>
    <mergeCell ref="C20:F20"/>
    <mergeCell ref="C22:F22"/>
    <mergeCell ref="D26:F26"/>
    <mergeCell ref="I26:N26"/>
    <mergeCell ref="C34:N34"/>
    <mergeCell ref="Q62:U64"/>
    <mergeCell ref="S67:S68"/>
    <mergeCell ref="S71:S72"/>
    <mergeCell ref="Q80:U82"/>
    <mergeCell ref="Q97:U99"/>
    <mergeCell ref="S46:S47"/>
    <mergeCell ref="B28:N30"/>
    <mergeCell ref="B37:N39"/>
    <mergeCell ref="B53:N55"/>
    <mergeCell ref="C32:N32"/>
    <mergeCell ref="C33:N33"/>
    <mergeCell ref="C35:N35"/>
    <mergeCell ref="B46:B47"/>
    <mergeCell ref="C44:N44"/>
    <mergeCell ref="C49:N49"/>
    <mergeCell ref="B62:N64"/>
    <mergeCell ref="C42:N42"/>
    <mergeCell ref="C48:N48"/>
    <mergeCell ref="C51:N51"/>
    <mergeCell ref="C56:N56"/>
    <mergeCell ref="C57:N57"/>
    <mergeCell ref="C58:N58"/>
    <mergeCell ref="C59:N59"/>
    <mergeCell ref="C60:N60"/>
    <mergeCell ref="C125:O125"/>
    <mergeCell ref="V100:V105"/>
    <mergeCell ref="V110:V113"/>
    <mergeCell ref="V71:V72"/>
    <mergeCell ref="V67:V68"/>
    <mergeCell ref="Q1:U14"/>
    <mergeCell ref="Q15:U15"/>
    <mergeCell ref="S92:S95"/>
    <mergeCell ref="V92:V95"/>
    <mergeCell ref="S83:S87"/>
    <mergeCell ref="V83:V87"/>
    <mergeCell ref="V46:V47"/>
    <mergeCell ref="B8:N12"/>
    <mergeCell ref="B13:N13"/>
    <mergeCell ref="B15:N15"/>
    <mergeCell ref="B16:N18"/>
    <mergeCell ref="Q16:U18"/>
    <mergeCell ref="S110:S113"/>
    <mergeCell ref="Q109:U109"/>
    <mergeCell ref="Q28:U31"/>
    <mergeCell ref="Q20:R20"/>
    <mergeCell ref="Q74:U76"/>
    <mergeCell ref="Q37:U39"/>
    <mergeCell ref="Q53:U55"/>
  </mergeCells>
  <conditionalFormatting sqref="B119:B120 P119:V120 P124:V124">
    <cfRule type="containsText" dxfId="8" priority="13" stopIfTrue="1" operator="containsText" text="Formulário">
      <formula>NOT(ISERROR(SEARCH("Formulário",B119)))</formula>
    </cfRule>
    <cfRule type="containsText" dxfId="7" priority="14" stopIfTrue="1" operator="containsText" text="Favor">
      <formula>NOT(ISERROR(SEARCH("Favor",B119)))</formula>
    </cfRule>
  </conditionalFormatting>
  <conditionalFormatting sqref="B100:N105">
    <cfRule type="containsText" dxfId="6" priority="9" operator="containsText" text="declarante(s)">
      <formula>NOT(ISERROR(SEARCH("declarante(s)",B100)))</formula>
    </cfRule>
  </conditionalFormatting>
  <conditionalFormatting sqref="B130:O130">
    <cfRule type="containsText" dxfId="5" priority="6" operator="containsText" text="Clique">
      <formula>NOT(ISERROR(SEARCH("Clique",B130)))</formula>
    </cfRule>
  </conditionalFormatting>
  <conditionalFormatting sqref="C125 C126:O127">
    <cfRule type="expression" dxfId="4" priority="1">
      <formula>LEN($B$121)&gt;0</formula>
    </cfRule>
  </conditionalFormatting>
  <conditionalFormatting sqref="Q15:U15">
    <cfRule type="containsText" dxfId="3" priority="2" operator="containsText" text="Atenção">
      <formula>NOT(ISERROR(SEARCH("Atenção",Q15)))</formula>
    </cfRule>
  </conditionalFormatting>
  <dataValidations count="6">
    <dataValidation type="date" allowBlank="1" showInputMessage="1" showErrorMessage="1" errorTitle="Data inválida." error="Data inválida." sqref="C25:F25" xr:uid="{4C1064E5-65E4-4B4B-B3FF-9D1F602E3DDD}">
      <formula1>1</formula1>
      <formula2>45657</formula2>
    </dataValidation>
    <dataValidation type="date" allowBlank="1" showInputMessage="1" showErrorMessage="1" errorTitle="Data inválida. " error="Data inválida." sqref="J25" xr:uid="{7565BC38-0447-4E65-987B-8355BBEC00E4}">
      <formula1>1</formula1>
      <formula2>46022</formula2>
    </dataValidation>
    <dataValidation type="custom" allowBlank="1" showInputMessage="1" showErrorMessage="1" errorTitle="Dados inválidos. " error="Deverá ter 9 algarismos." sqref="C20:F20 C23:F23 I22 J93:J95" xr:uid="{F34E3231-1C65-4133-9617-44A8F33C806A}">
      <formula1>AND(ISNUMBER(C20),LEN(C20)=9)</formula1>
    </dataValidation>
    <dataValidation type="custom" allowBlank="1" showInputMessage="1" showErrorMessage="1" sqref="J21" xr:uid="{C84D151B-DE07-45AD-9EB3-0EEB150895DC}">
      <formula1>LEN(J21)=3</formula1>
    </dataValidation>
    <dataValidation type="custom" allowBlank="1" showInputMessage="1" showErrorMessage="1" error="O NIB deverá conter 21 dígitos." sqref="D26:F26" xr:uid="{CBCF6B2A-B8B7-44E7-8768-7B2F566A11F9}">
      <formula1>AND(LEN(D26)=21,ISNUMBER(TRIM(D26)*1))</formula1>
    </dataValidation>
    <dataValidation type="list" allowBlank="1" showInputMessage="1" showErrorMessage="1" sqref="C22:F22" xr:uid="{66D27619-567A-46BD-AA5A-3200B395E367}">
      <formula1>INDIRECT("freg_"&amp;concelho)</formula1>
    </dataValidation>
  </dataValidations>
  <pageMargins left="0.7" right="0.7" top="0.75" bottom="0.75" header="0.3" footer="0.3"/>
  <pageSetup paperSize="9" scale="63" orientation="portrait" r:id="rId1"/>
  <rowBreaks count="1" manualBreakCount="1">
    <brk id="61" max="14" man="1"/>
  </rowBreaks>
  <colBreaks count="2" manualBreakCount="2">
    <brk id="21" max="116" man="1"/>
    <brk id="23" max="113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8" id="{8A37BA88-E738-4DA2-AE77-A7B549A143EA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F107</xm:sqref>
        </x14:conditionalFormatting>
        <x14:conditionalFormatting xmlns:xm="http://schemas.microsoft.com/office/excel/2006/main">
          <x14:cfRule type="iconSet" priority="23" id="{630A556D-24E6-4825-8085-8812294EBFB3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G20:G26</xm:sqref>
        </x14:conditionalFormatting>
        <x14:conditionalFormatting xmlns:xm="http://schemas.microsoft.com/office/excel/2006/main">
          <x14:cfRule type="iconSet" priority="16" id="{61D9B6F8-00FA-4DBB-B74D-BE33429B47D6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K21:K22</xm:sqref>
        </x14:conditionalFormatting>
        <x14:conditionalFormatting xmlns:xm="http://schemas.microsoft.com/office/excel/2006/main">
          <x14:cfRule type="iconSet" priority="17" id="{4F638290-3321-4EF1-97E9-3530D31A231F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M25</xm:sqref>
        </x14:conditionalFormatting>
        <x14:conditionalFormatting xmlns:xm="http://schemas.microsoft.com/office/excel/2006/main">
          <x14:cfRule type="iconSet" priority="18" id="{36569B62-698C-4A90-AFB1-A0E68E5BF0FF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O19:O20</xm:sqref>
        </x14:conditionalFormatting>
        <x14:conditionalFormatting xmlns:xm="http://schemas.microsoft.com/office/excel/2006/main">
          <x14:cfRule type="iconSet" priority="15" id="{C12B4502-15A0-4454-8619-9EEA2E15277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O23:O24</xm:sqref>
        </x14:conditionalFormatting>
        <x14:conditionalFormatting xmlns:xm="http://schemas.microsoft.com/office/excel/2006/main">
          <x14:cfRule type="iconSet" priority="27" id="{DEA29BB7-0B10-46FC-AF52-A590EA889898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O32:O35</xm:sqref>
        </x14:conditionalFormatting>
        <x14:conditionalFormatting xmlns:xm="http://schemas.microsoft.com/office/excel/2006/main">
          <x14:cfRule type="iconSet" priority="21" id="{7B18ABF7-C3D4-4B9A-9AA9-C19AF3C928D7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O77</xm:sqref>
        </x14:conditionalFormatting>
        <x14:conditionalFormatting xmlns:xm="http://schemas.microsoft.com/office/excel/2006/main">
          <x14:cfRule type="iconSet" priority="20" id="{6E6C964F-4D97-442E-A0D5-2516E35A5015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O78</xm:sqref>
        </x14:conditionalFormatting>
        <x14:conditionalFormatting xmlns:xm="http://schemas.microsoft.com/office/excel/2006/main">
          <x14:cfRule type="iconSet" priority="10" id="{99BDB179-2003-4310-925A-B79066318BAD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O92</xm:sqref>
        </x14:conditionalFormatting>
        <x14:conditionalFormatting xmlns:xm="http://schemas.microsoft.com/office/excel/2006/main">
          <x14:cfRule type="iconSet" priority="12" id="{02D0C41B-3E31-4FE8-9262-F362BFE7598C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2"/>
              <x14:cfIcon iconSet="3Symbols2" iconId="0"/>
              <x14:cfIcon iconSet="3Symbols2" iconId="0"/>
            </x14:iconSet>
          </x14:cfRule>
          <xm:sqref>O93:O95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5D1C8B8-9B5F-4D83-B4BD-E9FE9784B11B}">
          <x14:formula1>
            <xm:f>cfg!$G$2:$G$3</xm:f>
          </x14:formula1>
          <xm:sqref>C21:F21</xm:sqref>
        </x14:dataValidation>
        <x14:dataValidation type="list" allowBlank="1" showInputMessage="1" showErrorMessage="1" xr:uid="{F6F82A8D-C462-49AD-8698-778B617958EC}">
          <x14:formula1>
            <xm:f>cfg!$N$2:$N$9</xm:f>
          </x14:formula1>
          <xm:sqref>J24:N24</xm:sqref>
        </x14:dataValidation>
        <x14:dataValidation type="list" allowBlank="1" showInputMessage="1" showErrorMessage="1" xr:uid="{5DF53DAD-0ACB-4371-BCFD-01307F10CD27}">
          <x14:formula1>
            <xm:f>cfg!$P$2:$P$6</xm:f>
          </x14:formula1>
          <xm:sqref>L93:L95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F3998-ECFE-4F8C-8AF6-DD3569209F39}">
  <dimension ref="B1:AC626"/>
  <sheetViews>
    <sheetView showGridLines="0" topLeftCell="A7" zoomScale="80" zoomScaleNormal="80" zoomScaleSheetLayoutView="120" workbookViewId="0">
      <pane ySplit="7" topLeftCell="A14" activePane="bottomLeft" state="frozen"/>
      <selection pane="bottomLeft" activeCell="C14" sqref="C14:C19"/>
    </sheetView>
  </sheetViews>
  <sheetFormatPr defaultColWidth="9.140625" defaultRowHeight="15" x14ac:dyDescent="0.25"/>
  <cols>
    <col min="1" max="1" width="3.7109375" style="13" customWidth="1"/>
    <col min="2" max="2" width="9" style="13" customWidth="1"/>
    <col min="3" max="3" width="9.140625" style="13"/>
    <col min="4" max="4" width="11.7109375" style="13" customWidth="1"/>
    <col min="5" max="5" width="15.7109375" style="13" bestFit="1" customWidth="1"/>
    <col min="6" max="6" width="34.7109375" style="13" customWidth="1"/>
    <col min="7" max="7" width="17.85546875" style="99" customWidth="1"/>
    <col min="8" max="8" width="17.5703125" style="99" customWidth="1"/>
    <col min="9" max="9" width="9.42578125" style="13" customWidth="1"/>
    <col min="10" max="10" width="15.42578125" style="13" customWidth="1"/>
    <col min="11" max="11" width="16.85546875" style="99" customWidth="1"/>
    <col min="12" max="12" width="17.140625" style="99" customWidth="1"/>
    <col min="13" max="13" width="9.140625" style="13" customWidth="1"/>
    <col min="14" max="14" width="11.5703125" style="13" customWidth="1"/>
    <col min="15" max="15" width="14" style="13" customWidth="1"/>
    <col min="16" max="16" width="11.5703125" style="13" customWidth="1"/>
    <col min="17" max="17" width="11.7109375" style="13" customWidth="1"/>
    <col min="18" max="18" width="13.85546875" style="13" customWidth="1"/>
    <col min="19" max="19" width="13.28515625" style="99" customWidth="1"/>
    <col min="20" max="20" width="41.7109375" style="13" customWidth="1"/>
    <col min="21" max="21" width="12.85546875" style="21" hidden="1" customWidth="1"/>
    <col min="22" max="22" width="23.5703125" style="99" hidden="1" customWidth="1"/>
    <col min="23" max="23" width="22.140625" style="13" hidden="1" customWidth="1"/>
    <col min="24" max="24" width="22.42578125" style="13" hidden="1" customWidth="1"/>
    <col min="25" max="25" width="21.85546875" style="13" hidden="1" customWidth="1"/>
    <col min="26" max="26" width="31.7109375" style="13" hidden="1" customWidth="1"/>
    <col min="27" max="27" width="45.85546875" style="13" hidden="1" customWidth="1"/>
    <col min="28" max="28" width="29.42578125" style="13" hidden="1" customWidth="1"/>
    <col min="29" max="29" width="20.7109375" style="13" hidden="1" customWidth="1"/>
    <col min="30" max="30" width="21.140625" style="13" customWidth="1"/>
    <col min="31" max="31" width="23.28515625" style="13" customWidth="1"/>
    <col min="32" max="32" width="20" style="13" bestFit="1" customWidth="1"/>
    <col min="33" max="16384" width="9.140625" style="13"/>
  </cols>
  <sheetData>
    <row r="1" spans="2:29" hidden="1" x14ac:dyDescent="0.25">
      <c r="H1" s="106"/>
      <c r="M1" s="99"/>
      <c r="N1" s="99"/>
      <c r="O1" s="99"/>
      <c r="P1" s="99"/>
      <c r="Q1" s="99"/>
      <c r="R1" s="99"/>
      <c r="U1" s="13"/>
    </row>
    <row r="2" spans="2:29" hidden="1" x14ac:dyDescent="0.25">
      <c r="H2" s="106"/>
      <c r="M2" s="99"/>
      <c r="N2" s="99"/>
      <c r="O2" s="99"/>
      <c r="P2" s="99"/>
      <c r="Q2" s="99"/>
      <c r="R2" s="99"/>
      <c r="U2" s="13"/>
      <c r="AA2" s="61" t="s">
        <v>71</v>
      </c>
      <c r="AB2" s="107">
        <v>0.8</v>
      </c>
    </row>
    <row r="3" spans="2:29" hidden="1" x14ac:dyDescent="0.25">
      <c r="H3" s="106"/>
      <c r="J3" s="13" t="b">
        <f>G14=K14</f>
        <v>1</v>
      </c>
      <c r="M3" s="99"/>
      <c r="N3" s="131">
        <f>G14</f>
        <v>0</v>
      </c>
      <c r="O3" s="99"/>
      <c r="P3" s="99" t="str">
        <f>IF(AND(G14=K14, K14=R14), "Iguais", "Diferentes")</f>
        <v>Iguais</v>
      </c>
      <c r="Q3" s="99"/>
      <c r="R3" s="99"/>
      <c r="U3" s="13"/>
      <c r="AA3" s="61" t="s">
        <v>72</v>
      </c>
      <c r="AB3" s="105">
        <f>+SUM(K14:K1873)</f>
        <v>0</v>
      </c>
    </row>
    <row r="4" spans="2:29" hidden="1" x14ac:dyDescent="0.25">
      <c r="H4" s="106"/>
      <c r="J4" s="13" t="b">
        <f>K14=R14</f>
        <v>1</v>
      </c>
      <c r="L4" s="99" t="b">
        <f>J3=J4=J5</f>
        <v>1</v>
      </c>
      <c r="M4" s="99"/>
      <c r="N4" s="131">
        <f>K14</f>
        <v>0</v>
      </c>
      <c r="O4" s="99"/>
      <c r="P4" s="99"/>
      <c r="Q4" s="99"/>
      <c r="R4" s="99"/>
      <c r="U4" s="13"/>
      <c r="X4" s="99"/>
      <c r="AA4" s="61" t="s">
        <v>73</v>
      </c>
      <c r="AB4" s="105">
        <f>MIN(total_despesa_s_iva*tx_apoio, 100000)</f>
        <v>0</v>
      </c>
    </row>
    <row r="5" spans="2:29" hidden="1" x14ac:dyDescent="0.25">
      <c r="H5" s="106"/>
      <c r="J5" s="13" t="b">
        <f>G14=R14</f>
        <v>1</v>
      </c>
      <c r="L5" s="99" t="b">
        <f>G14=K14=R14</f>
        <v>0</v>
      </c>
      <c r="M5" s="99"/>
      <c r="N5" s="131">
        <f>R14</f>
        <v>0</v>
      </c>
      <c r="O5" s="99"/>
      <c r="P5" s="99"/>
      <c r="Q5" s="99"/>
      <c r="R5" s="99"/>
      <c r="U5" s="13"/>
      <c r="X5" s="99"/>
      <c r="AA5" s="61" t="s">
        <v>74</v>
      </c>
      <c r="AB5" s="105">
        <f>limite_apoio-valor_apoio_estimado</f>
        <v>100000</v>
      </c>
    </row>
    <row r="6" spans="2:29" ht="13.5" hidden="1" customHeight="1" x14ac:dyDescent="0.25">
      <c r="B6" s="268" t="s">
        <v>75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108"/>
      <c r="AA6" s="61" t="s">
        <v>76</v>
      </c>
      <c r="AB6" s="107">
        <f>IFERROR(AB4/AB5,0)</f>
        <v>0</v>
      </c>
    </row>
    <row r="7" spans="2:29" ht="15" customHeight="1" x14ac:dyDescent="0.25"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109"/>
      <c r="V7" s="110"/>
      <c r="W7" s="99"/>
      <c r="AA7" s="61" t="s">
        <v>77</v>
      </c>
      <c r="AB7" s="111">
        <v>100000</v>
      </c>
    </row>
    <row r="8" spans="2:29" ht="15" customHeight="1" x14ac:dyDescent="0.25"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109"/>
      <c r="V8" s="110"/>
      <c r="W8" s="110"/>
      <c r="X8" s="110"/>
      <c r="Y8" s="110"/>
      <c r="Z8" s="110"/>
      <c r="AA8" s="61" t="s">
        <v>78</v>
      </c>
      <c r="AB8" s="99">
        <f>MIN(AB9*tx_apoio, 50000)</f>
        <v>0</v>
      </c>
    </row>
    <row r="9" spans="2:29" ht="15" customHeight="1" x14ac:dyDescent="0.25"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109"/>
      <c r="V9" s="110"/>
      <c r="W9" s="110"/>
      <c r="X9" s="110"/>
      <c r="Y9" s="110"/>
      <c r="Z9" s="110"/>
      <c r="AA9" s="112" t="s">
        <v>79</v>
      </c>
      <c r="AB9" s="113">
        <f>+SUM(Y14:Y26104)</f>
        <v>0</v>
      </c>
    </row>
    <row r="10" spans="2:29" ht="15" customHeight="1" thickBot="1" x14ac:dyDescent="0.3"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109"/>
      <c r="V10" s="110"/>
      <c r="W10" s="110"/>
      <c r="X10" s="110"/>
      <c r="Y10" s="110"/>
      <c r="Z10" s="110"/>
      <c r="AA10" s="61" t="str">
        <f>+AA5</f>
        <v>APOIO DISPONÍVEL (PROMOTOR)</v>
      </c>
      <c r="AB10" s="105">
        <f>+AB5</f>
        <v>100000</v>
      </c>
    </row>
    <row r="11" spans="2:29" ht="15" customHeight="1" thickBot="1" x14ac:dyDescent="0.3">
      <c r="B11" s="114" t="str">
        <f>IF(AND(nif_promotor= "", nome_promotor= ""),"",_xlfn.CONCAT(nif_promotor, " - ",nome_promotor))</f>
        <v/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09"/>
      <c r="V11" s="110"/>
      <c r="W11" s="110"/>
      <c r="X11" s="110"/>
      <c r="Y11" s="110"/>
      <c r="Z11" s="110"/>
      <c r="AA11" s="61" t="str">
        <f>+AA9</f>
        <v>VALOR DE APOIO APURADO (DREC)</v>
      </c>
      <c r="AB11" s="105">
        <f>+valor_apoio_drec</f>
        <v>0</v>
      </c>
    </row>
    <row r="12" spans="2:29" s="115" customFormat="1" ht="16.5" customHeight="1" thickBot="1" x14ac:dyDescent="0.3">
      <c r="B12" s="271" t="s">
        <v>80</v>
      </c>
      <c r="C12" s="275" t="s">
        <v>81</v>
      </c>
      <c r="D12" s="276"/>
      <c r="E12" s="276"/>
      <c r="F12" s="276"/>
      <c r="G12" s="276"/>
      <c r="H12" s="277"/>
      <c r="I12" s="278" t="s">
        <v>82</v>
      </c>
      <c r="J12" s="279"/>
      <c r="K12" s="279"/>
      <c r="L12" s="280"/>
      <c r="M12" s="242" t="s">
        <v>83</v>
      </c>
      <c r="N12" s="243"/>
      <c r="O12" s="243"/>
      <c r="P12" s="243"/>
      <c r="Q12" s="244"/>
      <c r="R12" s="244"/>
      <c r="S12" s="245"/>
      <c r="T12" s="273" t="s">
        <v>84</v>
      </c>
      <c r="U12" s="116"/>
      <c r="V12" s="266" t="s">
        <v>85</v>
      </c>
      <c r="W12" s="267"/>
      <c r="X12" s="267"/>
      <c r="Y12" s="267"/>
      <c r="Z12" s="267"/>
      <c r="AA12" s="61" t="s">
        <v>86</v>
      </c>
      <c r="AB12" s="13">
        <f>+COUNTIF(Y14:Y613, "&gt;0")</f>
        <v>0</v>
      </c>
    </row>
    <row r="13" spans="2:29" s="117" customFormat="1" ht="32.25" customHeight="1" thickBot="1" x14ac:dyDescent="0.3">
      <c r="B13" s="272"/>
      <c r="C13" s="118" t="s">
        <v>87</v>
      </c>
      <c r="D13" s="118" t="s">
        <v>68</v>
      </c>
      <c r="E13" s="118" t="s">
        <v>88</v>
      </c>
      <c r="F13" s="119" t="s">
        <v>89</v>
      </c>
      <c r="G13" s="119" t="s">
        <v>90</v>
      </c>
      <c r="H13" s="119" t="s">
        <v>91</v>
      </c>
      <c r="I13" s="120" t="s">
        <v>87</v>
      </c>
      <c r="J13" s="121" t="s">
        <v>68</v>
      </c>
      <c r="K13" s="122" t="s">
        <v>90</v>
      </c>
      <c r="L13" s="122" t="s">
        <v>91</v>
      </c>
      <c r="M13" s="154" t="s">
        <v>87</v>
      </c>
      <c r="N13" s="155" t="s">
        <v>68</v>
      </c>
      <c r="O13" s="155" t="s">
        <v>92</v>
      </c>
      <c r="P13" s="156" t="s">
        <v>93</v>
      </c>
      <c r="Q13" s="156" t="s">
        <v>94</v>
      </c>
      <c r="R13" s="157" t="s">
        <v>95</v>
      </c>
      <c r="S13" s="157" t="s">
        <v>96</v>
      </c>
      <c r="T13" s="274"/>
      <c r="U13" s="123"/>
      <c r="V13" s="124" t="s">
        <v>97</v>
      </c>
      <c r="W13" s="125" t="s">
        <v>98</v>
      </c>
      <c r="X13" s="126" t="s">
        <v>99</v>
      </c>
      <c r="Y13" s="127" t="s">
        <v>100</v>
      </c>
      <c r="Z13" s="127" t="s">
        <v>101</v>
      </c>
      <c r="AB13" s="99"/>
      <c r="AC13" s="13"/>
    </row>
    <row r="14" spans="2:29" ht="15.75" thickBot="1" x14ac:dyDescent="0.3">
      <c r="B14" s="281">
        <v>1</v>
      </c>
      <c r="C14" s="256"/>
      <c r="D14" s="282"/>
      <c r="E14" s="77"/>
      <c r="F14" s="78"/>
      <c r="G14" s="79"/>
      <c r="H14" s="80"/>
      <c r="I14" s="262"/>
      <c r="J14" s="264"/>
      <c r="K14" s="81"/>
      <c r="L14" s="81"/>
      <c r="M14" s="239"/>
      <c r="N14" s="236"/>
      <c r="O14" s="246"/>
      <c r="P14" s="132"/>
      <c r="Q14" s="133"/>
      <c r="R14" s="134"/>
      <c r="S14" s="134"/>
      <c r="T14" s="250"/>
      <c r="U14" s="129"/>
      <c r="V14" s="100">
        <f t="shared" ref="V14:V77" si="0">+K14*tx_apoio</f>
        <v>0</v>
      </c>
      <c r="W14" s="101" t="b">
        <f t="shared" ref="W14:W77" si="1">IF(AND(G14=K14, K14=R14),TRUE,FALSE)</f>
        <v>1</v>
      </c>
      <c r="X14" s="101" t="b">
        <f t="shared" ref="X14:X77" si="2">IF(AND(H14=L14, L14=S14),TRUE,FALSE)</f>
        <v>1</v>
      </c>
      <c r="Y14" s="102">
        <f>IF(AND(W14=TRUE, X14=TRUE), V14, 0)</f>
        <v>0</v>
      </c>
      <c r="Z14" s="103"/>
    </row>
    <row r="15" spans="2:29" ht="15.75" thickBot="1" x14ac:dyDescent="0.3">
      <c r="B15" s="253"/>
      <c r="C15" s="256"/>
      <c r="D15" s="282"/>
      <c r="E15" s="82"/>
      <c r="F15" s="83"/>
      <c r="G15" s="79"/>
      <c r="H15" s="80"/>
      <c r="I15" s="262"/>
      <c r="J15" s="264"/>
      <c r="K15" s="84"/>
      <c r="L15" s="84"/>
      <c r="M15" s="240"/>
      <c r="N15" s="237"/>
      <c r="O15" s="247"/>
      <c r="P15" s="135"/>
      <c r="Q15" s="136"/>
      <c r="R15" s="137"/>
      <c r="S15" s="134"/>
      <c r="T15" s="250"/>
      <c r="U15" s="130"/>
      <c r="V15" s="100">
        <f t="shared" si="0"/>
        <v>0</v>
      </c>
      <c r="W15" s="101" t="b">
        <f t="shared" si="1"/>
        <v>1</v>
      </c>
      <c r="X15" s="101" t="b">
        <f t="shared" si="2"/>
        <v>1</v>
      </c>
      <c r="Y15" s="102">
        <f t="shared" ref="Y15:Y77" si="3">IF(AND(W15=TRUE, X15=TRUE), V15, 0)</f>
        <v>0</v>
      </c>
      <c r="Z15" s="103"/>
    </row>
    <row r="16" spans="2:29" ht="15.75" thickBot="1" x14ac:dyDescent="0.3">
      <c r="B16" s="253"/>
      <c r="C16" s="256"/>
      <c r="D16" s="282"/>
      <c r="E16" s="82"/>
      <c r="F16" s="83"/>
      <c r="G16" s="79"/>
      <c r="H16" s="80"/>
      <c r="I16" s="262"/>
      <c r="J16" s="264"/>
      <c r="K16" s="84"/>
      <c r="L16" s="84"/>
      <c r="M16" s="240"/>
      <c r="N16" s="237"/>
      <c r="O16" s="247"/>
      <c r="P16" s="138"/>
      <c r="Q16" s="136"/>
      <c r="R16" s="137"/>
      <c r="S16" s="134"/>
      <c r="T16" s="250"/>
      <c r="U16" s="99"/>
      <c r="V16" s="100">
        <f t="shared" si="0"/>
        <v>0</v>
      </c>
      <c r="W16" s="101" t="b">
        <f t="shared" si="1"/>
        <v>1</v>
      </c>
      <c r="X16" s="101" t="b">
        <f t="shared" si="2"/>
        <v>1</v>
      </c>
      <c r="Y16" s="102">
        <f t="shared" si="3"/>
        <v>0</v>
      </c>
      <c r="Z16" s="103"/>
    </row>
    <row r="17" spans="2:27" ht="15.75" thickBot="1" x14ac:dyDescent="0.3">
      <c r="B17" s="253"/>
      <c r="C17" s="256"/>
      <c r="D17" s="282"/>
      <c r="E17" s="77"/>
      <c r="F17" s="83"/>
      <c r="G17" s="79"/>
      <c r="H17" s="80"/>
      <c r="I17" s="262"/>
      <c r="J17" s="264"/>
      <c r="K17" s="84"/>
      <c r="L17" s="84"/>
      <c r="M17" s="240"/>
      <c r="N17" s="237"/>
      <c r="O17" s="247"/>
      <c r="P17" s="138"/>
      <c r="Q17" s="136"/>
      <c r="R17" s="137"/>
      <c r="S17" s="134"/>
      <c r="T17" s="250"/>
      <c r="U17" s="104"/>
      <c r="V17" s="100">
        <f t="shared" si="0"/>
        <v>0</v>
      </c>
      <c r="W17" s="101" t="b">
        <f t="shared" si="1"/>
        <v>1</v>
      </c>
      <c r="X17" s="101" t="b">
        <f t="shared" si="2"/>
        <v>1</v>
      </c>
      <c r="Y17" s="102">
        <f t="shared" si="3"/>
        <v>0</v>
      </c>
      <c r="Z17" s="103"/>
      <c r="AA17" s="105"/>
    </row>
    <row r="18" spans="2:27" ht="15.75" thickBot="1" x14ac:dyDescent="0.3">
      <c r="B18" s="253"/>
      <c r="C18" s="256"/>
      <c r="D18" s="282"/>
      <c r="E18" s="77"/>
      <c r="F18" s="83"/>
      <c r="G18" s="79"/>
      <c r="H18" s="80"/>
      <c r="I18" s="262"/>
      <c r="J18" s="264"/>
      <c r="K18" s="84"/>
      <c r="L18" s="84"/>
      <c r="M18" s="240"/>
      <c r="N18" s="237"/>
      <c r="O18" s="247"/>
      <c r="P18" s="138"/>
      <c r="Q18" s="136"/>
      <c r="R18" s="137"/>
      <c r="S18" s="134"/>
      <c r="T18" s="250"/>
      <c r="U18" s="104"/>
      <c r="V18" s="100">
        <f t="shared" si="0"/>
        <v>0</v>
      </c>
      <c r="W18" s="101" t="b">
        <f t="shared" si="1"/>
        <v>1</v>
      </c>
      <c r="X18" s="101" t="b">
        <f t="shared" si="2"/>
        <v>1</v>
      </c>
      <c r="Y18" s="102">
        <f t="shared" si="3"/>
        <v>0</v>
      </c>
      <c r="Z18" s="103"/>
    </row>
    <row r="19" spans="2:27" ht="15.75" thickBot="1" x14ac:dyDescent="0.3">
      <c r="B19" s="254"/>
      <c r="C19" s="257"/>
      <c r="D19" s="283"/>
      <c r="E19" s="85"/>
      <c r="F19" s="86"/>
      <c r="G19" s="87"/>
      <c r="H19" s="88"/>
      <c r="I19" s="263"/>
      <c r="J19" s="265"/>
      <c r="K19" s="89"/>
      <c r="L19" s="89"/>
      <c r="M19" s="241"/>
      <c r="N19" s="238"/>
      <c r="O19" s="248"/>
      <c r="P19" s="139"/>
      <c r="Q19" s="140"/>
      <c r="R19" s="141"/>
      <c r="S19" s="142"/>
      <c r="T19" s="251"/>
      <c r="U19" s="104"/>
      <c r="V19" s="100">
        <f t="shared" si="0"/>
        <v>0</v>
      </c>
      <c r="W19" s="101" t="b">
        <f t="shared" si="1"/>
        <v>1</v>
      </c>
      <c r="X19" s="101" t="b">
        <f t="shared" si="2"/>
        <v>1</v>
      </c>
      <c r="Y19" s="102">
        <f t="shared" si="3"/>
        <v>0</v>
      </c>
      <c r="Z19" s="103"/>
    </row>
    <row r="20" spans="2:27" ht="15.75" thickBot="1" x14ac:dyDescent="0.3">
      <c r="B20" s="252">
        <v>2</v>
      </c>
      <c r="C20" s="255"/>
      <c r="D20" s="258"/>
      <c r="E20" s="90"/>
      <c r="F20" s="91"/>
      <c r="G20" s="90"/>
      <c r="H20" s="91"/>
      <c r="I20" s="261"/>
      <c r="J20" s="264"/>
      <c r="K20" s="92"/>
      <c r="L20" s="84"/>
      <c r="M20" s="239"/>
      <c r="N20" s="236"/>
      <c r="O20" s="233"/>
      <c r="P20" s="143"/>
      <c r="Q20" s="133"/>
      <c r="R20" s="144"/>
      <c r="S20" s="145"/>
      <c r="T20" s="249"/>
      <c r="U20" s="104"/>
      <c r="V20" s="100">
        <f t="shared" si="0"/>
        <v>0</v>
      </c>
      <c r="W20" s="101" t="b">
        <f t="shared" si="1"/>
        <v>1</v>
      </c>
      <c r="X20" s="101" t="b">
        <f t="shared" si="2"/>
        <v>1</v>
      </c>
      <c r="Y20" s="102">
        <f t="shared" si="3"/>
        <v>0</v>
      </c>
      <c r="Z20" s="103"/>
    </row>
    <row r="21" spans="2:27" ht="15.75" thickBot="1" x14ac:dyDescent="0.3">
      <c r="B21" s="253"/>
      <c r="C21" s="256"/>
      <c r="D21" s="259"/>
      <c r="E21" s="93"/>
      <c r="F21" s="94"/>
      <c r="G21" s="95"/>
      <c r="H21" s="94"/>
      <c r="I21" s="262"/>
      <c r="J21" s="264"/>
      <c r="K21" s="84"/>
      <c r="L21" s="84"/>
      <c r="M21" s="240"/>
      <c r="N21" s="237"/>
      <c r="O21" s="234"/>
      <c r="P21" s="146"/>
      <c r="Q21" s="136"/>
      <c r="R21" s="147"/>
      <c r="S21" s="148"/>
      <c r="T21" s="250"/>
      <c r="U21" s="104"/>
      <c r="V21" s="100">
        <f t="shared" si="0"/>
        <v>0</v>
      </c>
      <c r="W21" s="101" t="b">
        <f t="shared" si="1"/>
        <v>1</v>
      </c>
      <c r="X21" s="101" t="b">
        <f t="shared" si="2"/>
        <v>1</v>
      </c>
      <c r="Y21" s="102">
        <f t="shared" si="3"/>
        <v>0</v>
      </c>
      <c r="Z21" s="103"/>
    </row>
    <row r="22" spans="2:27" ht="15.75" thickBot="1" x14ac:dyDescent="0.3">
      <c r="B22" s="253"/>
      <c r="C22" s="256"/>
      <c r="D22" s="259"/>
      <c r="E22" s="93"/>
      <c r="F22" s="94"/>
      <c r="G22" s="95"/>
      <c r="H22" s="94"/>
      <c r="I22" s="262"/>
      <c r="J22" s="264"/>
      <c r="K22" s="84"/>
      <c r="L22" s="84"/>
      <c r="M22" s="240"/>
      <c r="N22" s="237"/>
      <c r="O22" s="234"/>
      <c r="P22" s="136"/>
      <c r="Q22" s="136"/>
      <c r="R22" s="147"/>
      <c r="S22" s="148"/>
      <c r="T22" s="250"/>
      <c r="U22" s="104"/>
      <c r="V22" s="100">
        <f t="shared" si="0"/>
        <v>0</v>
      </c>
      <c r="W22" s="101" t="b">
        <f t="shared" si="1"/>
        <v>1</v>
      </c>
      <c r="X22" s="101" t="b">
        <f t="shared" si="2"/>
        <v>1</v>
      </c>
      <c r="Y22" s="102">
        <f t="shared" si="3"/>
        <v>0</v>
      </c>
      <c r="Z22" s="103"/>
    </row>
    <row r="23" spans="2:27" ht="15.75" thickBot="1" x14ac:dyDescent="0.3">
      <c r="B23" s="253"/>
      <c r="C23" s="256"/>
      <c r="D23" s="259"/>
      <c r="E23" s="95"/>
      <c r="F23" s="94"/>
      <c r="G23" s="95"/>
      <c r="H23" s="94"/>
      <c r="I23" s="262"/>
      <c r="J23" s="264"/>
      <c r="K23" s="84"/>
      <c r="L23" s="84"/>
      <c r="M23" s="240"/>
      <c r="N23" s="237"/>
      <c r="O23" s="234"/>
      <c r="P23" s="136"/>
      <c r="Q23" s="136"/>
      <c r="R23" s="147"/>
      <c r="S23" s="148"/>
      <c r="T23" s="250"/>
      <c r="U23" s="104"/>
      <c r="V23" s="100">
        <f t="shared" si="0"/>
        <v>0</v>
      </c>
      <c r="W23" s="101" t="b">
        <f t="shared" si="1"/>
        <v>1</v>
      </c>
      <c r="X23" s="101" t="b">
        <f t="shared" si="2"/>
        <v>1</v>
      </c>
      <c r="Y23" s="102">
        <f t="shared" si="3"/>
        <v>0</v>
      </c>
      <c r="Z23" s="103"/>
    </row>
    <row r="24" spans="2:27" ht="15.75" thickBot="1" x14ac:dyDescent="0.3">
      <c r="B24" s="253"/>
      <c r="C24" s="256"/>
      <c r="D24" s="259"/>
      <c r="E24" s="95"/>
      <c r="F24" s="94"/>
      <c r="G24" s="95"/>
      <c r="H24" s="94"/>
      <c r="I24" s="262"/>
      <c r="J24" s="264"/>
      <c r="K24" s="84"/>
      <c r="L24" s="84"/>
      <c r="M24" s="240"/>
      <c r="N24" s="237"/>
      <c r="O24" s="234"/>
      <c r="P24" s="136"/>
      <c r="Q24" s="136"/>
      <c r="R24" s="147"/>
      <c r="S24" s="148"/>
      <c r="T24" s="250"/>
      <c r="U24" s="104"/>
      <c r="V24" s="100">
        <f t="shared" si="0"/>
        <v>0</v>
      </c>
      <c r="W24" s="101" t="b">
        <f t="shared" si="1"/>
        <v>1</v>
      </c>
      <c r="X24" s="101" t="b">
        <f t="shared" si="2"/>
        <v>1</v>
      </c>
      <c r="Y24" s="102">
        <f t="shared" si="3"/>
        <v>0</v>
      </c>
      <c r="Z24" s="103"/>
    </row>
    <row r="25" spans="2:27" ht="15.75" thickBot="1" x14ac:dyDescent="0.3">
      <c r="B25" s="254"/>
      <c r="C25" s="257"/>
      <c r="D25" s="260"/>
      <c r="E25" s="96"/>
      <c r="F25" s="97"/>
      <c r="G25" s="96"/>
      <c r="H25" s="97"/>
      <c r="I25" s="263"/>
      <c r="J25" s="265"/>
      <c r="K25" s="89"/>
      <c r="L25" s="89"/>
      <c r="M25" s="241"/>
      <c r="N25" s="238"/>
      <c r="O25" s="235"/>
      <c r="P25" s="149"/>
      <c r="Q25" s="140"/>
      <c r="R25" s="150"/>
      <c r="S25" s="151"/>
      <c r="T25" s="251"/>
      <c r="U25" s="104"/>
      <c r="V25" s="100">
        <f t="shared" si="0"/>
        <v>0</v>
      </c>
      <c r="W25" s="101" t="b">
        <f t="shared" si="1"/>
        <v>1</v>
      </c>
      <c r="X25" s="101" t="b">
        <f t="shared" si="2"/>
        <v>1</v>
      </c>
      <c r="Y25" s="102">
        <f t="shared" si="3"/>
        <v>0</v>
      </c>
      <c r="Z25" s="103"/>
    </row>
    <row r="26" spans="2:27" ht="15.75" thickBot="1" x14ac:dyDescent="0.3">
      <c r="B26" s="252">
        <v>3</v>
      </c>
      <c r="C26" s="255"/>
      <c r="D26" s="258"/>
      <c r="E26" s="90"/>
      <c r="F26" s="98"/>
      <c r="G26" s="90"/>
      <c r="H26" s="91"/>
      <c r="I26" s="261"/>
      <c r="J26" s="264"/>
      <c r="K26" s="92"/>
      <c r="L26" s="84"/>
      <c r="M26" s="239"/>
      <c r="N26" s="236"/>
      <c r="O26" s="233"/>
      <c r="P26" s="143"/>
      <c r="Q26" s="133"/>
      <c r="R26" s="144"/>
      <c r="S26" s="145"/>
      <c r="T26" s="249"/>
      <c r="U26" s="104"/>
      <c r="V26" s="100">
        <f t="shared" si="0"/>
        <v>0</v>
      </c>
      <c r="W26" s="101" t="b">
        <f t="shared" si="1"/>
        <v>1</v>
      </c>
      <c r="X26" s="101" t="b">
        <f t="shared" si="2"/>
        <v>1</v>
      </c>
      <c r="Y26" s="102">
        <f t="shared" si="3"/>
        <v>0</v>
      </c>
      <c r="Z26" s="103"/>
    </row>
    <row r="27" spans="2:27" ht="15.75" thickBot="1" x14ac:dyDescent="0.3">
      <c r="B27" s="253"/>
      <c r="C27" s="256"/>
      <c r="D27" s="259"/>
      <c r="E27" s="93"/>
      <c r="F27" s="94"/>
      <c r="G27" s="95"/>
      <c r="H27" s="94"/>
      <c r="I27" s="262"/>
      <c r="J27" s="264"/>
      <c r="K27" s="84"/>
      <c r="L27" s="84"/>
      <c r="M27" s="240"/>
      <c r="N27" s="237"/>
      <c r="O27" s="234"/>
      <c r="P27" s="146"/>
      <c r="Q27" s="136"/>
      <c r="R27" s="147"/>
      <c r="S27" s="148"/>
      <c r="T27" s="250"/>
      <c r="U27" s="104"/>
      <c r="V27" s="100">
        <f t="shared" si="0"/>
        <v>0</v>
      </c>
      <c r="W27" s="101" t="b">
        <f t="shared" si="1"/>
        <v>1</v>
      </c>
      <c r="X27" s="101" t="b">
        <f t="shared" si="2"/>
        <v>1</v>
      </c>
      <c r="Y27" s="102">
        <f t="shared" si="3"/>
        <v>0</v>
      </c>
      <c r="Z27" s="103"/>
    </row>
    <row r="28" spans="2:27" ht="15.75" thickBot="1" x14ac:dyDescent="0.3">
      <c r="B28" s="253"/>
      <c r="C28" s="256"/>
      <c r="D28" s="259"/>
      <c r="E28" s="93"/>
      <c r="F28" s="94"/>
      <c r="G28" s="95"/>
      <c r="H28" s="94"/>
      <c r="I28" s="262"/>
      <c r="J28" s="264"/>
      <c r="K28" s="84"/>
      <c r="L28" s="84"/>
      <c r="M28" s="240"/>
      <c r="N28" s="237"/>
      <c r="O28" s="234"/>
      <c r="P28" s="136"/>
      <c r="Q28" s="136"/>
      <c r="R28" s="147"/>
      <c r="S28" s="148"/>
      <c r="T28" s="250"/>
      <c r="U28" s="104"/>
      <c r="V28" s="100">
        <f t="shared" si="0"/>
        <v>0</v>
      </c>
      <c r="W28" s="101" t="b">
        <f t="shared" si="1"/>
        <v>1</v>
      </c>
      <c r="X28" s="101" t="b">
        <f t="shared" si="2"/>
        <v>1</v>
      </c>
      <c r="Y28" s="102">
        <f t="shared" si="3"/>
        <v>0</v>
      </c>
      <c r="Z28" s="103"/>
    </row>
    <row r="29" spans="2:27" ht="15.75" thickBot="1" x14ac:dyDescent="0.3">
      <c r="B29" s="253"/>
      <c r="C29" s="256"/>
      <c r="D29" s="259"/>
      <c r="E29" s="95"/>
      <c r="F29" s="94"/>
      <c r="G29" s="95"/>
      <c r="H29" s="94"/>
      <c r="I29" s="262"/>
      <c r="J29" s="264"/>
      <c r="K29" s="84"/>
      <c r="L29" s="84"/>
      <c r="M29" s="240"/>
      <c r="N29" s="237"/>
      <c r="O29" s="234"/>
      <c r="P29" s="136"/>
      <c r="Q29" s="136"/>
      <c r="R29" s="147"/>
      <c r="S29" s="148"/>
      <c r="T29" s="250"/>
      <c r="U29" s="104"/>
      <c r="V29" s="100">
        <f t="shared" si="0"/>
        <v>0</v>
      </c>
      <c r="W29" s="101" t="b">
        <f t="shared" si="1"/>
        <v>1</v>
      </c>
      <c r="X29" s="101" t="b">
        <f t="shared" si="2"/>
        <v>1</v>
      </c>
      <c r="Y29" s="102">
        <f t="shared" si="3"/>
        <v>0</v>
      </c>
      <c r="Z29" s="103"/>
    </row>
    <row r="30" spans="2:27" ht="15.75" thickBot="1" x14ac:dyDescent="0.3">
      <c r="B30" s="253"/>
      <c r="C30" s="256"/>
      <c r="D30" s="259"/>
      <c r="E30" s="95"/>
      <c r="F30" s="94"/>
      <c r="G30" s="95"/>
      <c r="H30" s="94"/>
      <c r="I30" s="262"/>
      <c r="J30" s="264"/>
      <c r="K30" s="84"/>
      <c r="L30" s="84"/>
      <c r="M30" s="240"/>
      <c r="N30" s="237"/>
      <c r="O30" s="234"/>
      <c r="P30" s="136"/>
      <c r="Q30" s="136"/>
      <c r="R30" s="147"/>
      <c r="S30" s="148"/>
      <c r="T30" s="250"/>
      <c r="U30" s="104"/>
      <c r="V30" s="100">
        <f t="shared" si="0"/>
        <v>0</v>
      </c>
      <c r="W30" s="101" t="b">
        <f t="shared" si="1"/>
        <v>1</v>
      </c>
      <c r="X30" s="101" t="b">
        <f t="shared" si="2"/>
        <v>1</v>
      </c>
      <c r="Y30" s="102">
        <f t="shared" si="3"/>
        <v>0</v>
      </c>
      <c r="Z30" s="103"/>
    </row>
    <row r="31" spans="2:27" ht="15.75" thickBot="1" x14ac:dyDescent="0.3">
      <c r="B31" s="270"/>
      <c r="C31" s="256"/>
      <c r="D31" s="260"/>
      <c r="E31" s="96"/>
      <c r="F31" s="97"/>
      <c r="G31" s="96"/>
      <c r="H31" s="97"/>
      <c r="I31" s="262"/>
      <c r="J31" s="265"/>
      <c r="K31" s="89"/>
      <c r="L31" s="89"/>
      <c r="M31" s="241"/>
      <c r="N31" s="238"/>
      <c r="O31" s="235"/>
      <c r="P31" s="149"/>
      <c r="Q31" s="140"/>
      <c r="R31" s="152"/>
      <c r="S31" s="153"/>
      <c r="T31" s="251"/>
      <c r="U31" s="104"/>
      <c r="V31" s="100">
        <f t="shared" si="0"/>
        <v>0</v>
      </c>
      <c r="W31" s="101" t="b">
        <f t="shared" si="1"/>
        <v>1</v>
      </c>
      <c r="X31" s="101" t="b">
        <f t="shared" si="2"/>
        <v>1</v>
      </c>
      <c r="Y31" s="102">
        <f t="shared" si="3"/>
        <v>0</v>
      </c>
      <c r="Z31" s="103"/>
    </row>
    <row r="32" spans="2:27" ht="15.75" thickBot="1" x14ac:dyDescent="0.3">
      <c r="B32" s="252">
        <v>4</v>
      </c>
      <c r="C32" s="255"/>
      <c r="D32" s="258"/>
      <c r="E32" s="90"/>
      <c r="F32" s="98"/>
      <c r="G32" s="90"/>
      <c r="H32" s="91"/>
      <c r="I32" s="261"/>
      <c r="J32" s="264"/>
      <c r="K32" s="92"/>
      <c r="L32" s="84"/>
      <c r="M32" s="239"/>
      <c r="N32" s="236"/>
      <c r="O32" s="233"/>
      <c r="P32" s="143"/>
      <c r="Q32" s="133"/>
      <c r="R32" s="144"/>
      <c r="S32" s="145"/>
      <c r="T32" s="249"/>
      <c r="U32" s="104"/>
      <c r="V32" s="100">
        <f t="shared" si="0"/>
        <v>0</v>
      </c>
      <c r="W32" s="101" t="b">
        <f t="shared" si="1"/>
        <v>1</v>
      </c>
      <c r="X32" s="101" t="b">
        <f t="shared" si="2"/>
        <v>1</v>
      </c>
      <c r="Y32" s="102">
        <f t="shared" si="3"/>
        <v>0</v>
      </c>
      <c r="Z32" s="103"/>
    </row>
    <row r="33" spans="2:26" ht="15.75" thickBot="1" x14ac:dyDescent="0.3">
      <c r="B33" s="253"/>
      <c r="C33" s="256"/>
      <c r="D33" s="259"/>
      <c r="E33" s="93"/>
      <c r="F33" s="94"/>
      <c r="G33" s="95"/>
      <c r="H33" s="94"/>
      <c r="I33" s="262"/>
      <c r="J33" s="264"/>
      <c r="K33" s="84"/>
      <c r="L33" s="84"/>
      <c r="M33" s="240"/>
      <c r="N33" s="237"/>
      <c r="O33" s="234"/>
      <c r="P33" s="146"/>
      <c r="Q33" s="136"/>
      <c r="R33" s="147"/>
      <c r="S33" s="148"/>
      <c r="T33" s="250"/>
      <c r="U33" s="104"/>
      <c r="V33" s="100">
        <f t="shared" si="0"/>
        <v>0</v>
      </c>
      <c r="W33" s="101" t="b">
        <f t="shared" si="1"/>
        <v>1</v>
      </c>
      <c r="X33" s="101" t="b">
        <f t="shared" si="2"/>
        <v>1</v>
      </c>
      <c r="Y33" s="102">
        <f t="shared" si="3"/>
        <v>0</v>
      </c>
      <c r="Z33" s="103"/>
    </row>
    <row r="34" spans="2:26" ht="15.75" thickBot="1" x14ac:dyDescent="0.3">
      <c r="B34" s="253"/>
      <c r="C34" s="256"/>
      <c r="D34" s="259"/>
      <c r="E34" s="93"/>
      <c r="F34" s="94"/>
      <c r="G34" s="95"/>
      <c r="H34" s="94"/>
      <c r="I34" s="262"/>
      <c r="J34" s="264"/>
      <c r="K34" s="84"/>
      <c r="L34" s="84"/>
      <c r="M34" s="240"/>
      <c r="N34" s="237"/>
      <c r="O34" s="234"/>
      <c r="P34" s="136"/>
      <c r="Q34" s="136"/>
      <c r="R34" s="147"/>
      <c r="S34" s="148"/>
      <c r="T34" s="250"/>
      <c r="U34" s="104"/>
      <c r="V34" s="100">
        <f t="shared" si="0"/>
        <v>0</v>
      </c>
      <c r="W34" s="101" t="b">
        <f t="shared" si="1"/>
        <v>1</v>
      </c>
      <c r="X34" s="101" t="b">
        <f t="shared" si="2"/>
        <v>1</v>
      </c>
      <c r="Y34" s="102">
        <f t="shared" si="3"/>
        <v>0</v>
      </c>
      <c r="Z34" s="103"/>
    </row>
    <row r="35" spans="2:26" ht="15.75" thickBot="1" x14ac:dyDescent="0.3">
      <c r="B35" s="253"/>
      <c r="C35" s="256"/>
      <c r="D35" s="259"/>
      <c r="E35" s="95"/>
      <c r="F35" s="94"/>
      <c r="G35" s="95"/>
      <c r="H35" s="94"/>
      <c r="I35" s="262"/>
      <c r="J35" s="264"/>
      <c r="K35" s="84"/>
      <c r="L35" s="84"/>
      <c r="M35" s="240"/>
      <c r="N35" s="237"/>
      <c r="O35" s="234"/>
      <c r="P35" s="136"/>
      <c r="Q35" s="136"/>
      <c r="R35" s="147"/>
      <c r="S35" s="148"/>
      <c r="T35" s="250"/>
      <c r="U35" s="104"/>
      <c r="V35" s="100">
        <f t="shared" si="0"/>
        <v>0</v>
      </c>
      <c r="W35" s="101" t="b">
        <f t="shared" si="1"/>
        <v>1</v>
      </c>
      <c r="X35" s="101" t="b">
        <f t="shared" si="2"/>
        <v>1</v>
      </c>
      <c r="Y35" s="102">
        <f t="shared" si="3"/>
        <v>0</v>
      </c>
      <c r="Z35" s="103"/>
    </row>
    <row r="36" spans="2:26" ht="15.75" thickBot="1" x14ac:dyDescent="0.3">
      <c r="B36" s="253"/>
      <c r="C36" s="256"/>
      <c r="D36" s="259"/>
      <c r="E36" s="95"/>
      <c r="F36" s="94"/>
      <c r="G36" s="95"/>
      <c r="H36" s="94"/>
      <c r="I36" s="262"/>
      <c r="J36" s="264"/>
      <c r="K36" s="84"/>
      <c r="L36" s="84"/>
      <c r="M36" s="240"/>
      <c r="N36" s="237"/>
      <c r="O36" s="234"/>
      <c r="P36" s="136"/>
      <c r="Q36" s="136"/>
      <c r="R36" s="147"/>
      <c r="S36" s="148"/>
      <c r="T36" s="250"/>
      <c r="U36" s="104"/>
      <c r="V36" s="100">
        <f t="shared" si="0"/>
        <v>0</v>
      </c>
      <c r="W36" s="101" t="b">
        <f t="shared" si="1"/>
        <v>1</v>
      </c>
      <c r="X36" s="101" t="b">
        <f t="shared" si="2"/>
        <v>1</v>
      </c>
      <c r="Y36" s="102">
        <f t="shared" si="3"/>
        <v>0</v>
      </c>
      <c r="Z36" s="103"/>
    </row>
    <row r="37" spans="2:26" ht="15.75" thickBot="1" x14ac:dyDescent="0.3">
      <c r="B37" s="254"/>
      <c r="C37" s="257"/>
      <c r="D37" s="260"/>
      <c r="E37" s="96"/>
      <c r="F37" s="97"/>
      <c r="G37" s="96"/>
      <c r="H37" s="97"/>
      <c r="I37" s="263"/>
      <c r="J37" s="265"/>
      <c r="K37" s="89"/>
      <c r="L37" s="89"/>
      <c r="M37" s="241"/>
      <c r="N37" s="238"/>
      <c r="O37" s="235"/>
      <c r="P37" s="149"/>
      <c r="Q37" s="140"/>
      <c r="R37" s="150"/>
      <c r="S37" s="151"/>
      <c r="T37" s="251"/>
      <c r="U37" s="104"/>
      <c r="V37" s="100">
        <f t="shared" si="0"/>
        <v>0</v>
      </c>
      <c r="W37" s="101" t="b">
        <f t="shared" si="1"/>
        <v>1</v>
      </c>
      <c r="X37" s="101" t="b">
        <f t="shared" si="2"/>
        <v>1</v>
      </c>
      <c r="Y37" s="102">
        <f t="shared" si="3"/>
        <v>0</v>
      </c>
      <c r="Z37" s="103"/>
    </row>
    <row r="38" spans="2:26" ht="15.75" thickBot="1" x14ac:dyDescent="0.3">
      <c r="B38" s="252">
        <v>5</v>
      </c>
      <c r="C38" s="255"/>
      <c r="D38" s="258"/>
      <c r="E38" s="90"/>
      <c r="F38" s="98"/>
      <c r="G38" s="90"/>
      <c r="H38" s="91"/>
      <c r="I38" s="261"/>
      <c r="J38" s="264"/>
      <c r="K38" s="92"/>
      <c r="L38" s="84"/>
      <c r="M38" s="239"/>
      <c r="N38" s="236"/>
      <c r="O38" s="233"/>
      <c r="P38" s="143"/>
      <c r="Q38" s="133"/>
      <c r="R38" s="144"/>
      <c r="S38" s="145"/>
      <c r="T38" s="249"/>
      <c r="U38" s="104"/>
      <c r="V38" s="100">
        <f t="shared" si="0"/>
        <v>0</v>
      </c>
      <c r="W38" s="101" t="b">
        <f t="shared" si="1"/>
        <v>1</v>
      </c>
      <c r="X38" s="101" t="b">
        <f t="shared" si="2"/>
        <v>1</v>
      </c>
      <c r="Y38" s="102">
        <f t="shared" si="3"/>
        <v>0</v>
      </c>
      <c r="Z38" s="103"/>
    </row>
    <row r="39" spans="2:26" ht="15.75" thickBot="1" x14ac:dyDescent="0.3">
      <c r="B39" s="253"/>
      <c r="C39" s="256"/>
      <c r="D39" s="259"/>
      <c r="E39" s="93"/>
      <c r="F39" s="94"/>
      <c r="G39" s="95"/>
      <c r="H39" s="94"/>
      <c r="I39" s="262"/>
      <c r="J39" s="264"/>
      <c r="K39" s="84"/>
      <c r="L39" s="84"/>
      <c r="M39" s="240"/>
      <c r="N39" s="237"/>
      <c r="O39" s="234"/>
      <c r="P39" s="146"/>
      <c r="Q39" s="136"/>
      <c r="R39" s="147"/>
      <c r="S39" s="148"/>
      <c r="T39" s="250"/>
      <c r="U39" s="104"/>
      <c r="V39" s="100">
        <f t="shared" si="0"/>
        <v>0</v>
      </c>
      <c r="W39" s="101" t="b">
        <f t="shared" si="1"/>
        <v>1</v>
      </c>
      <c r="X39" s="101" t="b">
        <f t="shared" si="2"/>
        <v>1</v>
      </c>
      <c r="Y39" s="102">
        <f t="shared" si="3"/>
        <v>0</v>
      </c>
      <c r="Z39" s="103"/>
    </row>
    <row r="40" spans="2:26" ht="15.75" thickBot="1" x14ac:dyDescent="0.3">
      <c r="B40" s="253"/>
      <c r="C40" s="256"/>
      <c r="D40" s="259"/>
      <c r="E40" s="93"/>
      <c r="F40" s="94"/>
      <c r="G40" s="95"/>
      <c r="H40" s="94"/>
      <c r="I40" s="262"/>
      <c r="J40" s="264"/>
      <c r="K40" s="84"/>
      <c r="L40" s="84"/>
      <c r="M40" s="240"/>
      <c r="N40" s="237"/>
      <c r="O40" s="234"/>
      <c r="P40" s="136"/>
      <c r="Q40" s="136"/>
      <c r="R40" s="147"/>
      <c r="S40" s="148"/>
      <c r="T40" s="250"/>
      <c r="U40" s="104"/>
      <c r="V40" s="100">
        <f t="shared" si="0"/>
        <v>0</v>
      </c>
      <c r="W40" s="101" t="b">
        <f t="shared" si="1"/>
        <v>1</v>
      </c>
      <c r="X40" s="101" t="b">
        <f t="shared" si="2"/>
        <v>1</v>
      </c>
      <c r="Y40" s="102">
        <f t="shared" si="3"/>
        <v>0</v>
      </c>
      <c r="Z40" s="103"/>
    </row>
    <row r="41" spans="2:26" ht="15.75" thickBot="1" x14ac:dyDescent="0.3">
      <c r="B41" s="253"/>
      <c r="C41" s="256"/>
      <c r="D41" s="259"/>
      <c r="E41" s="95"/>
      <c r="F41" s="94"/>
      <c r="G41" s="95"/>
      <c r="H41" s="94"/>
      <c r="I41" s="262"/>
      <c r="J41" s="264"/>
      <c r="K41" s="84"/>
      <c r="L41" s="84"/>
      <c r="M41" s="240"/>
      <c r="N41" s="237"/>
      <c r="O41" s="234"/>
      <c r="P41" s="136"/>
      <c r="Q41" s="136"/>
      <c r="R41" s="147"/>
      <c r="S41" s="148"/>
      <c r="T41" s="250"/>
      <c r="U41" s="104"/>
      <c r="V41" s="100">
        <f t="shared" si="0"/>
        <v>0</v>
      </c>
      <c r="W41" s="101" t="b">
        <f t="shared" si="1"/>
        <v>1</v>
      </c>
      <c r="X41" s="101" t="b">
        <f t="shared" si="2"/>
        <v>1</v>
      </c>
      <c r="Y41" s="102">
        <f t="shared" si="3"/>
        <v>0</v>
      </c>
      <c r="Z41" s="103"/>
    </row>
    <row r="42" spans="2:26" ht="15.75" thickBot="1" x14ac:dyDescent="0.3">
      <c r="B42" s="253"/>
      <c r="C42" s="256"/>
      <c r="D42" s="259"/>
      <c r="E42" s="95"/>
      <c r="F42" s="94"/>
      <c r="G42" s="95"/>
      <c r="H42" s="94"/>
      <c r="I42" s="262"/>
      <c r="J42" s="264"/>
      <c r="K42" s="84"/>
      <c r="L42" s="84"/>
      <c r="M42" s="240"/>
      <c r="N42" s="237"/>
      <c r="O42" s="234"/>
      <c r="P42" s="136"/>
      <c r="Q42" s="136"/>
      <c r="R42" s="147"/>
      <c r="S42" s="148"/>
      <c r="T42" s="250"/>
      <c r="U42" s="104"/>
      <c r="V42" s="100">
        <f t="shared" si="0"/>
        <v>0</v>
      </c>
      <c r="W42" s="101" t="b">
        <f t="shared" si="1"/>
        <v>1</v>
      </c>
      <c r="X42" s="101" t="b">
        <f t="shared" si="2"/>
        <v>1</v>
      </c>
      <c r="Y42" s="102">
        <f t="shared" si="3"/>
        <v>0</v>
      </c>
      <c r="Z42" s="103"/>
    </row>
    <row r="43" spans="2:26" ht="15.75" thickBot="1" x14ac:dyDescent="0.3">
      <c r="B43" s="254"/>
      <c r="C43" s="257"/>
      <c r="D43" s="260"/>
      <c r="E43" s="96"/>
      <c r="F43" s="97"/>
      <c r="G43" s="96"/>
      <c r="H43" s="97"/>
      <c r="I43" s="263"/>
      <c r="J43" s="265"/>
      <c r="K43" s="89"/>
      <c r="L43" s="89"/>
      <c r="M43" s="241"/>
      <c r="N43" s="238"/>
      <c r="O43" s="235"/>
      <c r="P43" s="149"/>
      <c r="Q43" s="140"/>
      <c r="R43" s="150"/>
      <c r="S43" s="151"/>
      <c r="T43" s="251"/>
      <c r="U43" s="104"/>
      <c r="V43" s="100">
        <f t="shared" si="0"/>
        <v>0</v>
      </c>
      <c r="W43" s="101" t="b">
        <f t="shared" si="1"/>
        <v>1</v>
      </c>
      <c r="X43" s="101" t="b">
        <f t="shared" si="2"/>
        <v>1</v>
      </c>
      <c r="Y43" s="102">
        <f t="shared" si="3"/>
        <v>0</v>
      </c>
      <c r="Z43" s="103"/>
    </row>
    <row r="44" spans="2:26" ht="15.75" thickBot="1" x14ac:dyDescent="0.3">
      <c r="B44" s="252">
        <v>6</v>
      </c>
      <c r="C44" s="255"/>
      <c r="D44" s="258"/>
      <c r="E44" s="90"/>
      <c r="F44" s="98"/>
      <c r="G44" s="90"/>
      <c r="H44" s="91"/>
      <c r="I44" s="261"/>
      <c r="J44" s="264"/>
      <c r="K44" s="92"/>
      <c r="L44" s="84"/>
      <c r="M44" s="239"/>
      <c r="N44" s="236"/>
      <c r="O44" s="233"/>
      <c r="P44" s="143"/>
      <c r="Q44" s="133"/>
      <c r="R44" s="144"/>
      <c r="S44" s="145"/>
      <c r="T44" s="249"/>
      <c r="U44" s="104"/>
      <c r="V44" s="100">
        <f t="shared" si="0"/>
        <v>0</v>
      </c>
      <c r="W44" s="101" t="b">
        <f t="shared" si="1"/>
        <v>1</v>
      </c>
      <c r="X44" s="101" t="b">
        <f t="shared" si="2"/>
        <v>1</v>
      </c>
      <c r="Y44" s="102">
        <f t="shared" si="3"/>
        <v>0</v>
      </c>
      <c r="Z44" s="103"/>
    </row>
    <row r="45" spans="2:26" ht="15.75" thickBot="1" x14ac:dyDescent="0.3">
      <c r="B45" s="253"/>
      <c r="C45" s="256"/>
      <c r="D45" s="259"/>
      <c r="E45" s="93"/>
      <c r="F45" s="94"/>
      <c r="G45" s="95"/>
      <c r="H45" s="94"/>
      <c r="I45" s="262"/>
      <c r="J45" s="264"/>
      <c r="K45" s="84"/>
      <c r="L45" s="84"/>
      <c r="M45" s="240"/>
      <c r="N45" s="237"/>
      <c r="O45" s="234"/>
      <c r="P45" s="146"/>
      <c r="Q45" s="136"/>
      <c r="R45" s="147"/>
      <c r="S45" s="148"/>
      <c r="T45" s="250"/>
      <c r="U45" s="104"/>
      <c r="V45" s="100">
        <f t="shared" si="0"/>
        <v>0</v>
      </c>
      <c r="W45" s="101" t="b">
        <f t="shared" si="1"/>
        <v>1</v>
      </c>
      <c r="X45" s="101" t="b">
        <f t="shared" si="2"/>
        <v>1</v>
      </c>
      <c r="Y45" s="102">
        <f t="shared" si="3"/>
        <v>0</v>
      </c>
      <c r="Z45" s="103"/>
    </row>
    <row r="46" spans="2:26" ht="15.75" thickBot="1" x14ac:dyDescent="0.3">
      <c r="B46" s="253"/>
      <c r="C46" s="256"/>
      <c r="D46" s="259"/>
      <c r="E46" s="93"/>
      <c r="F46" s="94"/>
      <c r="G46" s="95"/>
      <c r="H46" s="94"/>
      <c r="I46" s="262"/>
      <c r="J46" s="264"/>
      <c r="K46" s="84"/>
      <c r="L46" s="84"/>
      <c r="M46" s="240"/>
      <c r="N46" s="237"/>
      <c r="O46" s="234"/>
      <c r="P46" s="136"/>
      <c r="Q46" s="136"/>
      <c r="R46" s="147"/>
      <c r="S46" s="148"/>
      <c r="T46" s="250"/>
      <c r="U46" s="104"/>
      <c r="V46" s="100">
        <f t="shared" si="0"/>
        <v>0</v>
      </c>
      <c r="W46" s="101" t="b">
        <f t="shared" si="1"/>
        <v>1</v>
      </c>
      <c r="X46" s="101" t="b">
        <f t="shared" si="2"/>
        <v>1</v>
      </c>
      <c r="Y46" s="102">
        <f t="shared" si="3"/>
        <v>0</v>
      </c>
      <c r="Z46" s="103"/>
    </row>
    <row r="47" spans="2:26" ht="15.75" thickBot="1" x14ac:dyDescent="0.3">
      <c r="B47" s="253"/>
      <c r="C47" s="256"/>
      <c r="D47" s="259"/>
      <c r="E47" s="95"/>
      <c r="F47" s="94"/>
      <c r="G47" s="95"/>
      <c r="H47" s="94"/>
      <c r="I47" s="262"/>
      <c r="J47" s="264"/>
      <c r="K47" s="84"/>
      <c r="L47" s="84"/>
      <c r="M47" s="240"/>
      <c r="N47" s="237"/>
      <c r="O47" s="234"/>
      <c r="P47" s="136"/>
      <c r="Q47" s="136"/>
      <c r="R47" s="147"/>
      <c r="S47" s="148"/>
      <c r="T47" s="250"/>
      <c r="U47" s="104"/>
      <c r="V47" s="100">
        <f t="shared" si="0"/>
        <v>0</v>
      </c>
      <c r="W47" s="101" t="b">
        <f t="shared" si="1"/>
        <v>1</v>
      </c>
      <c r="X47" s="101" t="b">
        <f t="shared" si="2"/>
        <v>1</v>
      </c>
      <c r="Y47" s="102">
        <f t="shared" si="3"/>
        <v>0</v>
      </c>
      <c r="Z47" s="103"/>
    </row>
    <row r="48" spans="2:26" ht="15.75" thickBot="1" x14ac:dyDescent="0.3">
      <c r="B48" s="253"/>
      <c r="C48" s="256"/>
      <c r="D48" s="259"/>
      <c r="E48" s="95"/>
      <c r="F48" s="94"/>
      <c r="G48" s="95"/>
      <c r="H48" s="94"/>
      <c r="I48" s="262"/>
      <c r="J48" s="264"/>
      <c r="K48" s="84"/>
      <c r="L48" s="84"/>
      <c r="M48" s="240"/>
      <c r="N48" s="237"/>
      <c r="O48" s="234"/>
      <c r="P48" s="136"/>
      <c r="Q48" s="136"/>
      <c r="R48" s="147"/>
      <c r="S48" s="148"/>
      <c r="T48" s="250"/>
      <c r="U48" s="104"/>
      <c r="V48" s="100">
        <f t="shared" si="0"/>
        <v>0</v>
      </c>
      <c r="W48" s="101" t="b">
        <f t="shared" si="1"/>
        <v>1</v>
      </c>
      <c r="X48" s="101" t="b">
        <f t="shared" si="2"/>
        <v>1</v>
      </c>
      <c r="Y48" s="102">
        <f t="shared" si="3"/>
        <v>0</v>
      </c>
      <c r="Z48" s="103"/>
    </row>
    <row r="49" spans="2:26" ht="15.75" thickBot="1" x14ac:dyDescent="0.3">
      <c r="B49" s="254"/>
      <c r="C49" s="257"/>
      <c r="D49" s="260"/>
      <c r="E49" s="96"/>
      <c r="F49" s="97"/>
      <c r="G49" s="96"/>
      <c r="H49" s="97"/>
      <c r="I49" s="263"/>
      <c r="J49" s="265"/>
      <c r="K49" s="89"/>
      <c r="L49" s="89"/>
      <c r="M49" s="241"/>
      <c r="N49" s="238"/>
      <c r="O49" s="235"/>
      <c r="P49" s="149"/>
      <c r="Q49" s="140"/>
      <c r="R49" s="150"/>
      <c r="S49" s="151"/>
      <c r="T49" s="251"/>
      <c r="U49" s="104"/>
      <c r="V49" s="100">
        <f t="shared" si="0"/>
        <v>0</v>
      </c>
      <c r="W49" s="101" t="b">
        <f t="shared" si="1"/>
        <v>1</v>
      </c>
      <c r="X49" s="101" t="b">
        <f t="shared" si="2"/>
        <v>1</v>
      </c>
      <c r="Y49" s="102">
        <f t="shared" si="3"/>
        <v>0</v>
      </c>
      <c r="Z49" s="103"/>
    </row>
    <row r="50" spans="2:26" ht="15.75" thickBot="1" x14ac:dyDescent="0.3">
      <c r="B50" s="252">
        <v>7</v>
      </c>
      <c r="C50" s="255"/>
      <c r="D50" s="258"/>
      <c r="E50" s="90"/>
      <c r="F50" s="98"/>
      <c r="G50" s="90"/>
      <c r="H50" s="91"/>
      <c r="I50" s="261"/>
      <c r="J50" s="264"/>
      <c r="K50" s="92"/>
      <c r="L50" s="84"/>
      <c r="M50" s="239"/>
      <c r="N50" s="236"/>
      <c r="O50" s="233"/>
      <c r="P50" s="143"/>
      <c r="Q50" s="133"/>
      <c r="R50" s="144"/>
      <c r="S50" s="145"/>
      <c r="T50" s="249"/>
      <c r="U50" s="104"/>
      <c r="V50" s="100">
        <f t="shared" si="0"/>
        <v>0</v>
      </c>
      <c r="W50" s="101" t="b">
        <f t="shared" si="1"/>
        <v>1</v>
      </c>
      <c r="X50" s="101" t="b">
        <f t="shared" si="2"/>
        <v>1</v>
      </c>
      <c r="Y50" s="102">
        <f t="shared" si="3"/>
        <v>0</v>
      </c>
      <c r="Z50" s="103"/>
    </row>
    <row r="51" spans="2:26" ht="15.75" thickBot="1" x14ac:dyDescent="0.3">
      <c r="B51" s="253"/>
      <c r="C51" s="256"/>
      <c r="D51" s="259"/>
      <c r="E51" s="93"/>
      <c r="F51" s="94"/>
      <c r="G51" s="95"/>
      <c r="H51" s="94"/>
      <c r="I51" s="262"/>
      <c r="J51" s="264"/>
      <c r="K51" s="84"/>
      <c r="L51" s="84"/>
      <c r="M51" s="240"/>
      <c r="N51" s="237"/>
      <c r="O51" s="234"/>
      <c r="P51" s="146"/>
      <c r="Q51" s="136"/>
      <c r="R51" s="147"/>
      <c r="S51" s="148"/>
      <c r="T51" s="250"/>
      <c r="U51" s="104"/>
      <c r="V51" s="100">
        <f t="shared" si="0"/>
        <v>0</v>
      </c>
      <c r="W51" s="101" t="b">
        <f t="shared" si="1"/>
        <v>1</v>
      </c>
      <c r="X51" s="101" t="b">
        <f t="shared" si="2"/>
        <v>1</v>
      </c>
      <c r="Y51" s="102">
        <f t="shared" si="3"/>
        <v>0</v>
      </c>
      <c r="Z51" s="103"/>
    </row>
    <row r="52" spans="2:26" ht="15.75" thickBot="1" x14ac:dyDescent="0.3">
      <c r="B52" s="253"/>
      <c r="C52" s="256"/>
      <c r="D52" s="259"/>
      <c r="E52" s="93"/>
      <c r="F52" s="94"/>
      <c r="G52" s="95"/>
      <c r="H52" s="94"/>
      <c r="I52" s="262"/>
      <c r="J52" s="264"/>
      <c r="K52" s="84"/>
      <c r="L52" s="84"/>
      <c r="M52" s="240"/>
      <c r="N52" s="237"/>
      <c r="O52" s="234"/>
      <c r="P52" s="136"/>
      <c r="Q52" s="136"/>
      <c r="R52" s="147"/>
      <c r="S52" s="148"/>
      <c r="T52" s="250"/>
      <c r="U52" s="104"/>
      <c r="V52" s="100">
        <f t="shared" si="0"/>
        <v>0</v>
      </c>
      <c r="W52" s="101" t="b">
        <f t="shared" si="1"/>
        <v>1</v>
      </c>
      <c r="X52" s="101" t="b">
        <f t="shared" si="2"/>
        <v>1</v>
      </c>
      <c r="Y52" s="102">
        <f t="shared" si="3"/>
        <v>0</v>
      </c>
      <c r="Z52" s="103"/>
    </row>
    <row r="53" spans="2:26" ht="15.75" thickBot="1" x14ac:dyDescent="0.3">
      <c r="B53" s="253"/>
      <c r="C53" s="256"/>
      <c r="D53" s="259"/>
      <c r="E53" s="95"/>
      <c r="F53" s="94"/>
      <c r="G53" s="95"/>
      <c r="H53" s="94"/>
      <c r="I53" s="262"/>
      <c r="J53" s="264"/>
      <c r="K53" s="84"/>
      <c r="L53" s="84"/>
      <c r="M53" s="240"/>
      <c r="N53" s="237"/>
      <c r="O53" s="234"/>
      <c r="P53" s="136"/>
      <c r="Q53" s="136"/>
      <c r="R53" s="147"/>
      <c r="S53" s="148"/>
      <c r="T53" s="250"/>
      <c r="U53" s="104"/>
      <c r="V53" s="100">
        <f t="shared" si="0"/>
        <v>0</v>
      </c>
      <c r="W53" s="101" t="b">
        <f t="shared" si="1"/>
        <v>1</v>
      </c>
      <c r="X53" s="101" t="b">
        <f t="shared" si="2"/>
        <v>1</v>
      </c>
      <c r="Y53" s="102">
        <f t="shared" si="3"/>
        <v>0</v>
      </c>
      <c r="Z53" s="103"/>
    </row>
    <row r="54" spans="2:26" ht="15.75" thickBot="1" x14ac:dyDescent="0.3">
      <c r="B54" s="253"/>
      <c r="C54" s="256"/>
      <c r="D54" s="259"/>
      <c r="E54" s="95"/>
      <c r="F54" s="94"/>
      <c r="G54" s="95"/>
      <c r="H54" s="94"/>
      <c r="I54" s="262"/>
      <c r="J54" s="264"/>
      <c r="K54" s="84"/>
      <c r="L54" s="84"/>
      <c r="M54" s="240"/>
      <c r="N54" s="237"/>
      <c r="O54" s="234"/>
      <c r="P54" s="136"/>
      <c r="Q54" s="136"/>
      <c r="R54" s="147"/>
      <c r="S54" s="148"/>
      <c r="T54" s="250"/>
      <c r="U54" s="104"/>
      <c r="V54" s="100">
        <f t="shared" si="0"/>
        <v>0</v>
      </c>
      <c r="W54" s="101" t="b">
        <f t="shared" si="1"/>
        <v>1</v>
      </c>
      <c r="X54" s="101" t="b">
        <f t="shared" si="2"/>
        <v>1</v>
      </c>
      <c r="Y54" s="102">
        <f t="shared" si="3"/>
        <v>0</v>
      </c>
      <c r="Z54" s="103"/>
    </row>
    <row r="55" spans="2:26" ht="15.75" thickBot="1" x14ac:dyDescent="0.3">
      <c r="B55" s="254"/>
      <c r="C55" s="257"/>
      <c r="D55" s="260"/>
      <c r="E55" s="96"/>
      <c r="F55" s="97"/>
      <c r="G55" s="96"/>
      <c r="H55" s="97"/>
      <c r="I55" s="263"/>
      <c r="J55" s="265"/>
      <c r="K55" s="89"/>
      <c r="L55" s="89"/>
      <c r="M55" s="241"/>
      <c r="N55" s="238"/>
      <c r="O55" s="235"/>
      <c r="P55" s="149"/>
      <c r="Q55" s="140"/>
      <c r="R55" s="150"/>
      <c r="S55" s="151"/>
      <c r="T55" s="251"/>
      <c r="U55" s="104"/>
      <c r="V55" s="100">
        <f t="shared" si="0"/>
        <v>0</v>
      </c>
      <c r="W55" s="101" t="b">
        <f t="shared" si="1"/>
        <v>1</v>
      </c>
      <c r="X55" s="101" t="b">
        <f t="shared" si="2"/>
        <v>1</v>
      </c>
      <c r="Y55" s="102">
        <f t="shared" si="3"/>
        <v>0</v>
      </c>
      <c r="Z55" s="103"/>
    </row>
    <row r="56" spans="2:26" ht="15.75" thickBot="1" x14ac:dyDescent="0.3">
      <c r="B56" s="252">
        <v>8</v>
      </c>
      <c r="C56" s="255"/>
      <c r="D56" s="258"/>
      <c r="E56" s="90"/>
      <c r="F56" s="98"/>
      <c r="G56" s="90"/>
      <c r="H56" s="91"/>
      <c r="I56" s="261"/>
      <c r="J56" s="264"/>
      <c r="K56" s="92"/>
      <c r="L56" s="84"/>
      <c r="M56" s="239"/>
      <c r="N56" s="236"/>
      <c r="O56" s="233"/>
      <c r="P56" s="143"/>
      <c r="Q56" s="133"/>
      <c r="R56" s="144"/>
      <c r="S56" s="145"/>
      <c r="T56" s="249"/>
      <c r="U56" s="104"/>
      <c r="V56" s="100">
        <f t="shared" si="0"/>
        <v>0</v>
      </c>
      <c r="W56" s="101" t="b">
        <f t="shared" si="1"/>
        <v>1</v>
      </c>
      <c r="X56" s="101" t="b">
        <f t="shared" si="2"/>
        <v>1</v>
      </c>
      <c r="Y56" s="102">
        <f t="shared" si="3"/>
        <v>0</v>
      </c>
      <c r="Z56" s="103"/>
    </row>
    <row r="57" spans="2:26" ht="15.75" thickBot="1" x14ac:dyDescent="0.3">
      <c r="B57" s="253"/>
      <c r="C57" s="256"/>
      <c r="D57" s="259"/>
      <c r="E57" s="93"/>
      <c r="F57" s="94"/>
      <c r="G57" s="95"/>
      <c r="H57" s="94"/>
      <c r="I57" s="262"/>
      <c r="J57" s="264"/>
      <c r="K57" s="84"/>
      <c r="L57" s="84"/>
      <c r="M57" s="240"/>
      <c r="N57" s="237"/>
      <c r="O57" s="234"/>
      <c r="P57" s="146"/>
      <c r="Q57" s="136"/>
      <c r="R57" s="147"/>
      <c r="S57" s="148"/>
      <c r="T57" s="250"/>
      <c r="U57" s="104"/>
      <c r="V57" s="100">
        <f t="shared" si="0"/>
        <v>0</v>
      </c>
      <c r="W57" s="101" t="b">
        <f t="shared" si="1"/>
        <v>1</v>
      </c>
      <c r="X57" s="101" t="b">
        <f t="shared" si="2"/>
        <v>1</v>
      </c>
      <c r="Y57" s="102">
        <f t="shared" si="3"/>
        <v>0</v>
      </c>
      <c r="Z57" s="103"/>
    </row>
    <row r="58" spans="2:26" ht="15.75" thickBot="1" x14ac:dyDescent="0.3">
      <c r="B58" s="253"/>
      <c r="C58" s="256"/>
      <c r="D58" s="259"/>
      <c r="E58" s="93"/>
      <c r="F58" s="94"/>
      <c r="G58" s="95"/>
      <c r="H58" s="94"/>
      <c r="I58" s="262"/>
      <c r="J58" s="264"/>
      <c r="K58" s="84"/>
      <c r="L58" s="84"/>
      <c r="M58" s="240"/>
      <c r="N58" s="237"/>
      <c r="O58" s="234"/>
      <c r="P58" s="136"/>
      <c r="Q58" s="136"/>
      <c r="R58" s="147"/>
      <c r="S58" s="148"/>
      <c r="T58" s="250"/>
      <c r="U58" s="104"/>
      <c r="V58" s="100">
        <f t="shared" si="0"/>
        <v>0</v>
      </c>
      <c r="W58" s="101" t="b">
        <f t="shared" si="1"/>
        <v>1</v>
      </c>
      <c r="X58" s="101" t="b">
        <f t="shared" si="2"/>
        <v>1</v>
      </c>
      <c r="Y58" s="102">
        <f t="shared" si="3"/>
        <v>0</v>
      </c>
      <c r="Z58" s="103"/>
    </row>
    <row r="59" spans="2:26" ht="15.75" thickBot="1" x14ac:dyDescent="0.3">
      <c r="B59" s="253"/>
      <c r="C59" s="256"/>
      <c r="D59" s="259"/>
      <c r="E59" s="95"/>
      <c r="F59" s="94"/>
      <c r="G59" s="95"/>
      <c r="H59" s="94"/>
      <c r="I59" s="262"/>
      <c r="J59" s="264"/>
      <c r="K59" s="84"/>
      <c r="L59" s="84"/>
      <c r="M59" s="240"/>
      <c r="N59" s="237"/>
      <c r="O59" s="234"/>
      <c r="P59" s="136"/>
      <c r="Q59" s="136"/>
      <c r="R59" s="147"/>
      <c r="S59" s="148"/>
      <c r="T59" s="250"/>
      <c r="U59" s="104"/>
      <c r="V59" s="100">
        <f t="shared" si="0"/>
        <v>0</v>
      </c>
      <c r="W59" s="101" t="b">
        <f t="shared" si="1"/>
        <v>1</v>
      </c>
      <c r="X59" s="101" t="b">
        <f t="shared" si="2"/>
        <v>1</v>
      </c>
      <c r="Y59" s="102">
        <f t="shared" si="3"/>
        <v>0</v>
      </c>
      <c r="Z59" s="103"/>
    </row>
    <row r="60" spans="2:26" ht="15.75" thickBot="1" x14ac:dyDescent="0.3">
      <c r="B60" s="253"/>
      <c r="C60" s="256"/>
      <c r="D60" s="259"/>
      <c r="E60" s="95"/>
      <c r="F60" s="94"/>
      <c r="G60" s="95"/>
      <c r="H60" s="94"/>
      <c r="I60" s="262"/>
      <c r="J60" s="264"/>
      <c r="K60" s="84"/>
      <c r="L60" s="84"/>
      <c r="M60" s="240"/>
      <c r="N60" s="237"/>
      <c r="O60" s="234"/>
      <c r="P60" s="136"/>
      <c r="Q60" s="136"/>
      <c r="R60" s="147"/>
      <c r="S60" s="148"/>
      <c r="T60" s="250"/>
      <c r="U60" s="104"/>
      <c r="V60" s="100">
        <f t="shared" si="0"/>
        <v>0</v>
      </c>
      <c r="W60" s="101" t="b">
        <f t="shared" si="1"/>
        <v>1</v>
      </c>
      <c r="X60" s="101" t="b">
        <f t="shared" si="2"/>
        <v>1</v>
      </c>
      <c r="Y60" s="102">
        <f t="shared" si="3"/>
        <v>0</v>
      </c>
      <c r="Z60" s="103"/>
    </row>
    <row r="61" spans="2:26" ht="15.75" thickBot="1" x14ac:dyDescent="0.3">
      <c r="B61" s="254"/>
      <c r="C61" s="257"/>
      <c r="D61" s="260"/>
      <c r="E61" s="96"/>
      <c r="F61" s="97"/>
      <c r="G61" s="96"/>
      <c r="H61" s="97"/>
      <c r="I61" s="263"/>
      <c r="J61" s="265"/>
      <c r="K61" s="89"/>
      <c r="L61" s="89"/>
      <c r="M61" s="241"/>
      <c r="N61" s="238"/>
      <c r="O61" s="235"/>
      <c r="P61" s="149"/>
      <c r="Q61" s="140"/>
      <c r="R61" s="150"/>
      <c r="S61" s="151"/>
      <c r="T61" s="251"/>
      <c r="U61" s="104"/>
      <c r="V61" s="100">
        <f t="shared" si="0"/>
        <v>0</v>
      </c>
      <c r="W61" s="101" t="b">
        <f t="shared" si="1"/>
        <v>1</v>
      </c>
      <c r="X61" s="101" t="b">
        <f t="shared" si="2"/>
        <v>1</v>
      </c>
      <c r="Y61" s="102">
        <f t="shared" si="3"/>
        <v>0</v>
      </c>
      <c r="Z61" s="103"/>
    </row>
    <row r="62" spans="2:26" ht="15.75" thickBot="1" x14ac:dyDescent="0.3">
      <c r="B62" s="252">
        <v>9</v>
      </c>
      <c r="C62" s="255"/>
      <c r="D62" s="258"/>
      <c r="E62" s="90"/>
      <c r="F62" s="98"/>
      <c r="G62" s="90"/>
      <c r="H62" s="91"/>
      <c r="I62" s="261"/>
      <c r="J62" s="264"/>
      <c r="K62" s="92"/>
      <c r="L62" s="84"/>
      <c r="M62" s="239"/>
      <c r="N62" s="236"/>
      <c r="O62" s="233"/>
      <c r="P62" s="143"/>
      <c r="Q62" s="133"/>
      <c r="R62" s="144"/>
      <c r="S62" s="145"/>
      <c r="T62" s="249"/>
      <c r="U62" s="104"/>
      <c r="V62" s="100">
        <f t="shared" si="0"/>
        <v>0</v>
      </c>
      <c r="W62" s="101" t="b">
        <f t="shared" si="1"/>
        <v>1</v>
      </c>
      <c r="X62" s="101" t="b">
        <f t="shared" si="2"/>
        <v>1</v>
      </c>
      <c r="Y62" s="102">
        <f t="shared" si="3"/>
        <v>0</v>
      </c>
      <c r="Z62" s="103"/>
    </row>
    <row r="63" spans="2:26" ht="15.75" thickBot="1" x14ac:dyDescent="0.3">
      <c r="B63" s="253"/>
      <c r="C63" s="256"/>
      <c r="D63" s="259"/>
      <c r="E63" s="93"/>
      <c r="F63" s="94"/>
      <c r="G63" s="95"/>
      <c r="H63" s="94"/>
      <c r="I63" s="262"/>
      <c r="J63" s="264"/>
      <c r="K63" s="84"/>
      <c r="L63" s="84"/>
      <c r="M63" s="240"/>
      <c r="N63" s="237"/>
      <c r="O63" s="234"/>
      <c r="P63" s="146"/>
      <c r="Q63" s="136"/>
      <c r="R63" s="147"/>
      <c r="S63" s="148"/>
      <c r="T63" s="250"/>
      <c r="U63" s="104"/>
      <c r="V63" s="100">
        <f t="shared" si="0"/>
        <v>0</v>
      </c>
      <c r="W63" s="101" t="b">
        <f t="shared" si="1"/>
        <v>1</v>
      </c>
      <c r="X63" s="101" t="b">
        <f t="shared" si="2"/>
        <v>1</v>
      </c>
      <c r="Y63" s="102">
        <f t="shared" si="3"/>
        <v>0</v>
      </c>
      <c r="Z63" s="103"/>
    </row>
    <row r="64" spans="2:26" ht="15.75" thickBot="1" x14ac:dyDescent="0.3">
      <c r="B64" s="253"/>
      <c r="C64" s="256"/>
      <c r="D64" s="259"/>
      <c r="E64" s="93"/>
      <c r="F64" s="94"/>
      <c r="G64" s="95"/>
      <c r="H64" s="94"/>
      <c r="I64" s="262"/>
      <c r="J64" s="264"/>
      <c r="K64" s="84"/>
      <c r="L64" s="84"/>
      <c r="M64" s="240"/>
      <c r="N64" s="237"/>
      <c r="O64" s="234"/>
      <c r="P64" s="136"/>
      <c r="Q64" s="136"/>
      <c r="R64" s="147"/>
      <c r="S64" s="148"/>
      <c r="T64" s="250"/>
      <c r="U64" s="104"/>
      <c r="V64" s="100">
        <f t="shared" si="0"/>
        <v>0</v>
      </c>
      <c r="W64" s="101" t="b">
        <f t="shared" si="1"/>
        <v>1</v>
      </c>
      <c r="X64" s="101" t="b">
        <f t="shared" si="2"/>
        <v>1</v>
      </c>
      <c r="Y64" s="102">
        <f t="shared" si="3"/>
        <v>0</v>
      </c>
      <c r="Z64" s="103"/>
    </row>
    <row r="65" spans="2:26" ht="15.75" thickBot="1" x14ac:dyDescent="0.3">
      <c r="B65" s="253"/>
      <c r="C65" s="256"/>
      <c r="D65" s="259"/>
      <c r="E65" s="95"/>
      <c r="F65" s="94"/>
      <c r="G65" s="95"/>
      <c r="H65" s="94"/>
      <c r="I65" s="262"/>
      <c r="J65" s="264"/>
      <c r="K65" s="84"/>
      <c r="L65" s="84"/>
      <c r="M65" s="240"/>
      <c r="N65" s="237"/>
      <c r="O65" s="234"/>
      <c r="P65" s="136"/>
      <c r="Q65" s="136"/>
      <c r="R65" s="147"/>
      <c r="S65" s="148"/>
      <c r="T65" s="250"/>
      <c r="U65" s="104"/>
      <c r="V65" s="100">
        <f t="shared" si="0"/>
        <v>0</v>
      </c>
      <c r="W65" s="101" t="b">
        <f t="shared" si="1"/>
        <v>1</v>
      </c>
      <c r="X65" s="101" t="b">
        <f t="shared" si="2"/>
        <v>1</v>
      </c>
      <c r="Y65" s="102">
        <f t="shared" si="3"/>
        <v>0</v>
      </c>
      <c r="Z65" s="103"/>
    </row>
    <row r="66" spans="2:26" ht="15.75" thickBot="1" x14ac:dyDescent="0.3">
      <c r="B66" s="253"/>
      <c r="C66" s="256"/>
      <c r="D66" s="259"/>
      <c r="E66" s="95"/>
      <c r="F66" s="94"/>
      <c r="G66" s="95"/>
      <c r="H66" s="94"/>
      <c r="I66" s="262"/>
      <c r="J66" s="264"/>
      <c r="K66" s="84"/>
      <c r="L66" s="84"/>
      <c r="M66" s="240"/>
      <c r="N66" s="237"/>
      <c r="O66" s="234"/>
      <c r="P66" s="136"/>
      <c r="Q66" s="136"/>
      <c r="R66" s="147"/>
      <c r="S66" s="148"/>
      <c r="T66" s="250"/>
      <c r="U66" s="104"/>
      <c r="V66" s="100">
        <f t="shared" si="0"/>
        <v>0</v>
      </c>
      <c r="W66" s="101" t="b">
        <f t="shared" si="1"/>
        <v>1</v>
      </c>
      <c r="X66" s="101" t="b">
        <f t="shared" si="2"/>
        <v>1</v>
      </c>
      <c r="Y66" s="102">
        <f t="shared" si="3"/>
        <v>0</v>
      </c>
      <c r="Z66" s="103"/>
    </row>
    <row r="67" spans="2:26" ht="15.75" thickBot="1" x14ac:dyDescent="0.3">
      <c r="B67" s="254"/>
      <c r="C67" s="257"/>
      <c r="D67" s="260"/>
      <c r="E67" s="96"/>
      <c r="F67" s="97"/>
      <c r="G67" s="96"/>
      <c r="H67" s="97"/>
      <c r="I67" s="263"/>
      <c r="J67" s="265"/>
      <c r="K67" s="89"/>
      <c r="L67" s="89"/>
      <c r="M67" s="241"/>
      <c r="N67" s="238"/>
      <c r="O67" s="235"/>
      <c r="P67" s="149"/>
      <c r="Q67" s="140"/>
      <c r="R67" s="150"/>
      <c r="S67" s="151"/>
      <c r="T67" s="251"/>
      <c r="U67" s="104"/>
      <c r="V67" s="100">
        <f t="shared" si="0"/>
        <v>0</v>
      </c>
      <c r="W67" s="101" t="b">
        <f t="shared" si="1"/>
        <v>1</v>
      </c>
      <c r="X67" s="101" t="b">
        <f t="shared" si="2"/>
        <v>1</v>
      </c>
      <c r="Y67" s="102">
        <f t="shared" si="3"/>
        <v>0</v>
      </c>
      <c r="Z67" s="103"/>
    </row>
    <row r="68" spans="2:26" ht="15.75" thickBot="1" x14ac:dyDescent="0.3">
      <c r="B68" s="252">
        <v>10</v>
      </c>
      <c r="C68" s="255"/>
      <c r="D68" s="258"/>
      <c r="E68" s="90"/>
      <c r="F68" s="98"/>
      <c r="G68" s="90"/>
      <c r="H68" s="91"/>
      <c r="I68" s="261"/>
      <c r="J68" s="264"/>
      <c r="K68" s="92"/>
      <c r="L68" s="84"/>
      <c r="M68" s="239"/>
      <c r="N68" s="236"/>
      <c r="O68" s="233"/>
      <c r="P68" s="143"/>
      <c r="Q68" s="133"/>
      <c r="R68" s="144"/>
      <c r="S68" s="145"/>
      <c r="T68" s="249"/>
      <c r="U68" s="104"/>
      <c r="V68" s="100">
        <f t="shared" si="0"/>
        <v>0</v>
      </c>
      <c r="W68" s="101" t="b">
        <f t="shared" si="1"/>
        <v>1</v>
      </c>
      <c r="X68" s="101" t="b">
        <f t="shared" si="2"/>
        <v>1</v>
      </c>
      <c r="Y68" s="102">
        <f t="shared" si="3"/>
        <v>0</v>
      </c>
      <c r="Z68" s="103"/>
    </row>
    <row r="69" spans="2:26" ht="15.75" thickBot="1" x14ac:dyDescent="0.3">
      <c r="B69" s="253"/>
      <c r="C69" s="256"/>
      <c r="D69" s="259"/>
      <c r="E69" s="93"/>
      <c r="F69" s="94"/>
      <c r="G69" s="95"/>
      <c r="H69" s="94"/>
      <c r="I69" s="262"/>
      <c r="J69" s="264"/>
      <c r="K69" s="84"/>
      <c r="L69" s="84"/>
      <c r="M69" s="240"/>
      <c r="N69" s="237"/>
      <c r="O69" s="234"/>
      <c r="P69" s="146"/>
      <c r="Q69" s="136"/>
      <c r="R69" s="147"/>
      <c r="S69" s="148"/>
      <c r="T69" s="250"/>
      <c r="U69" s="104"/>
      <c r="V69" s="100">
        <f t="shared" si="0"/>
        <v>0</v>
      </c>
      <c r="W69" s="101" t="b">
        <f t="shared" si="1"/>
        <v>1</v>
      </c>
      <c r="X69" s="101" t="b">
        <f t="shared" si="2"/>
        <v>1</v>
      </c>
      <c r="Y69" s="102">
        <f t="shared" si="3"/>
        <v>0</v>
      </c>
      <c r="Z69" s="103"/>
    </row>
    <row r="70" spans="2:26" ht="15.75" thickBot="1" x14ac:dyDescent="0.3">
      <c r="B70" s="253"/>
      <c r="C70" s="256"/>
      <c r="D70" s="259"/>
      <c r="E70" s="93"/>
      <c r="F70" s="94"/>
      <c r="G70" s="95"/>
      <c r="H70" s="94"/>
      <c r="I70" s="262"/>
      <c r="J70" s="264"/>
      <c r="K70" s="84"/>
      <c r="L70" s="84"/>
      <c r="M70" s="240"/>
      <c r="N70" s="237"/>
      <c r="O70" s="234"/>
      <c r="P70" s="136"/>
      <c r="Q70" s="136"/>
      <c r="R70" s="147"/>
      <c r="S70" s="148"/>
      <c r="T70" s="250"/>
      <c r="U70" s="104"/>
      <c r="V70" s="100">
        <f t="shared" si="0"/>
        <v>0</v>
      </c>
      <c r="W70" s="101" t="b">
        <f t="shared" si="1"/>
        <v>1</v>
      </c>
      <c r="X70" s="101" t="b">
        <f t="shared" si="2"/>
        <v>1</v>
      </c>
      <c r="Y70" s="102">
        <f t="shared" si="3"/>
        <v>0</v>
      </c>
      <c r="Z70" s="103"/>
    </row>
    <row r="71" spans="2:26" ht="15.75" thickBot="1" x14ac:dyDescent="0.3">
      <c r="B71" s="253"/>
      <c r="C71" s="256"/>
      <c r="D71" s="259"/>
      <c r="E71" s="95"/>
      <c r="F71" s="94"/>
      <c r="G71" s="95"/>
      <c r="H71" s="94"/>
      <c r="I71" s="262"/>
      <c r="J71" s="264"/>
      <c r="K71" s="84"/>
      <c r="L71" s="84"/>
      <c r="M71" s="240"/>
      <c r="N71" s="237"/>
      <c r="O71" s="234"/>
      <c r="P71" s="136"/>
      <c r="Q71" s="136"/>
      <c r="R71" s="147"/>
      <c r="S71" s="148"/>
      <c r="T71" s="250"/>
      <c r="U71" s="104"/>
      <c r="V71" s="100">
        <f t="shared" si="0"/>
        <v>0</v>
      </c>
      <c r="W71" s="101" t="b">
        <f t="shared" si="1"/>
        <v>1</v>
      </c>
      <c r="X71" s="101" t="b">
        <f t="shared" si="2"/>
        <v>1</v>
      </c>
      <c r="Y71" s="102">
        <f t="shared" si="3"/>
        <v>0</v>
      </c>
      <c r="Z71" s="103"/>
    </row>
    <row r="72" spans="2:26" ht="15.75" thickBot="1" x14ac:dyDescent="0.3">
      <c r="B72" s="253"/>
      <c r="C72" s="256"/>
      <c r="D72" s="259"/>
      <c r="E72" s="95"/>
      <c r="F72" s="94"/>
      <c r="G72" s="95"/>
      <c r="H72" s="94"/>
      <c r="I72" s="262"/>
      <c r="J72" s="264"/>
      <c r="K72" s="84"/>
      <c r="L72" s="84"/>
      <c r="M72" s="240"/>
      <c r="N72" s="237"/>
      <c r="O72" s="234"/>
      <c r="P72" s="136"/>
      <c r="Q72" s="136"/>
      <c r="R72" s="147"/>
      <c r="S72" s="148"/>
      <c r="T72" s="250"/>
      <c r="U72" s="104"/>
      <c r="V72" s="100">
        <f t="shared" si="0"/>
        <v>0</v>
      </c>
      <c r="W72" s="101" t="b">
        <f t="shared" si="1"/>
        <v>1</v>
      </c>
      <c r="X72" s="101" t="b">
        <f t="shared" si="2"/>
        <v>1</v>
      </c>
      <c r="Y72" s="102">
        <f t="shared" si="3"/>
        <v>0</v>
      </c>
      <c r="Z72" s="103"/>
    </row>
    <row r="73" spans="2:26" ht="15.75" thickBot="1" x14ac:dyDescent="0.3">
      <c r="B73" s="254"/>
      <c r="C73" s="257"/>
      <c r="D73" s="260"/>
      <c r="E73" s="96"/>
      <c r="F73" s="97"/>
      <c r="G73" s="96"/>
      <c r="H73" s="97"/>
      <c r="I73" s="263"/>
      <c r="J73" s="265"/>
      <c r="K73" s="89"/>
      <c r="L73" s="89"/>
      <c r="M73" s="241"/>
      <c r="N73" s="238"/>
      <c r="O73" s="235"/>
      <c r="P73" s="149"/>
      <c r="Q73" s="140"/>
      <c r="R73" s="150"/>
      <c r="S73" s="151"/>
      <c r="T73" s="251"/>
      <c r="U73" s="104"/>
      <c r="V73" s="100">
        <f t="shared" si="0"/>
        <v>0</v>
      </c>
      <c r="W73" s="101" t="b">
        <f t="shared" si="1"/>
        <v>1</v>
      </c>
      <c r="X73" s="101" t="b">
        <f t="shared" si="2"/>
        <v>1</v>
      </c>
      <c r="Y73" s="102">
        <f t="shared" si="3"/>
        <v>0</v>
      </c>
      <c r="Z73" s="103"/>
    </row>
    <row r="74" spans="2:26" ht="15.75" thickBot="1" x14ac:dyDescent="0.3">
      <c r="B74" s="252">
        <v>11</v>
      </c>
      <c r="C74" s="255"/>
      <c r="D74" s="258"/>
      <c r="E74" s="90"/>
      <c r="F74" s="98"/>
      <c r="G74" s="90"/>
      <c r="H74" s="91"/>
      <c r="I74" s="261"/>
      <c r="J74" s="264"/>
      <c r="K74" s="92"/>
      <c r="L74" s="84"/>
      <c r="M74" s="239"/>
      <c r="N74" s="236"/>
      <c r="O74" s="233"/>
      <c r="P74" s="143"/>
      <c r="Q74" s="133"/>
      <c r="R74" s="144"/>
      <c r="S74" s="145"/>
      <c r="T74" s="249"/>
      <c r="U74" s="104"/>
      <c r="V74" s="100">
        <f t="shared" si="0"/>
        <v>0</v>
      </c>
      <c r="W74" s="101" t="b">
        <f t="shared" si="1"/>
        <v>1</v>
      </c>
      <c r="X74" s="101" t="b">
        <f t="shared" si="2"/>
        <v>1</v>
      </c>
      <c r="Y74" s="102">
        <f t="shared" si="3"/>
        <v>0</v>
      </c>
      <c r="Z74" s="103"/>
    </row>
    <row r="75" spans="2:26" ht="15.75" thickBot="1" x14ac:dyDescent="0.3">
      <c r="B75" s="253"/>
      <c r="C75" s="256"/>
      <c r="D75" s="259"/>
      <c r="E75" s="93"/>
      <c r="F75" s="94"/>
      <c r="G75" s="95"/>
      <c r="H75" s="94"/>
      <c r="I75" s="262"/>
      <c r="J75" s="264"/>
      <c r="K75" s="84"/>
      <c r="L75" s="84"/>
      <c r="M75" s="240"/>
      <c r="N75" s="237"/>
      <c r="O75" s="234"/>
      <c r="P75" s="146"/>
      <c r="Q75" s="136"/>
      <c r="R75" s="147"/>
      <c r="S75" s="148"/>
      <c r="T75" s="250"/>
      <c r="U75" s="104"/>
      <c r="V75" s="100">
        <f t="shared" si="0"/>
        <v>0</v>
      </c>
      <c r="W75" s="101" t="b">
        <f t="shared" si="1"/>
        <v>1</v>
      </c>
      <c r="X75" s="101" t="b">
        <f t="shared" si="2"/>
        <v>1</v>
      </c>
      <c r="Y75" s="102">
        <f t="shared" si="3"/>
        <v>0</v>
      </c>
      <c r="Z75" s="103"/>
    </row>
    <row r="76" spans="2:26" ht="15.75" thickBot="1" x14ac:dyDescent="0.3">
      <c r="B76" s="253"/>
      <c r="C76" s="256"/>
      <c r="D76" s="259"/>
      <c r="E76" s="93"/>
      <c r="F76" s="94"/>
      <c r="G76" s="95"/>
      <c r="H76" s="94"/>
      <c r="I76" s="262"/>
      <c r="J76" s="264"/>
      <c r="K76" s="84"/>
      <c r="L76" s="84"/>
      <c r="M76" s="240"/>
      <c r="N76" s="237"/>
      <c r="O76" s="234"/>
      <c r="P76" s="136"/>
      <c r="Q76" s="136"/>
      <c r="R76" s="147"/>
      <c r="S76" s="148"/>
      <c r="T76" s="250"/>
      <c r="U76" s="104"/>
      <c r="V76" s="100">
        <f t="shared" si="0"/>
        <v>0</v>
      </c>
      <c r="W76" s="101" t="b">
        <f t="shared" si="1"/>
        <v>1</v>
      </c>
      <c r="X76" s="101" t="b">
        <f t="shared" si="2"/>
        <v>1</v>
      </c>
      <c r="Y76" s="102">
        <f t="shared" si="3"/>
        <v>0</v>
      </c>
      <c r="Z76" s="103"/>
    </row>
    <row r="77" spans="2:26" ht="15.75" thickBot="1" x14ac:dyDescent="0.3">
      <c r="B77" s="253"/>
      <c r="C77" s="256"/>
      <c r="D77" s="259"/>
      <c r="E77" s="95"/>
      <c r="F77" s="94"/>
      <c r="G77" s="95"/>
      <c r="H77" s="94"/>
      <c r="I77" s="262"/>
      <c r="J77" s="264"/>
      <c r="K77" s="84"/>
      <c r="L77" s="84"/>
      <c r="M77" s="240"/>
      <c r="N77" s="237"/>
      <c r="O77" s="234"/>
      <c r="P77" s="136"/>
      <c r="Q77" s="136"/>
      <c r="R77" s="147"/>
      <c r="S77" s="148"/>
      <c r="T77" s="250"/>
      <c r="U77" s="104"/>
      <c r="V77" s="100">
        <f t="shared" si="0"/>
        <v>0</v>
      </c>
      <c r="W77" s="101" t="b">
        <f t="shared" si="1"/>
        <v>1</v>
      </c>
      <c r="X77" s="101" t="b">
        <f t="shared" si="2"/>
        <v>1</v>
      </c>
      <c r="Y77" s="102">
        <f t="shared" si="3"/>
        <v>0</v>
      </c>
      <c r="Z77" s="103"/>
    </row>
    <row r="78" spans="2:26" ht="15.75" thickBot="1" x14ac:dyDescent="0.3">
      <c r="B78" s="253"/>
      <c r="C78" s="256"/>
      <c r="D78" s="259"/>
      <c r="E78" s="95"/>
      <c r="F78" s="94"/>
      <c r="G78" s="95"/>
      <c r="H78" s="94"/>
      <c r="I78" s="262"/>
      <c r="J78" s="264"/>
      <c r="K78" s="84"/>
      <c r="L78" s="84"/>
      <c r="M78" s="240"/>
      <c r="N78" s="237"/>
      <c r="O78" s="234"/>
      <c r="P78" s="136"/>
      <c r="Q78" s="136"/>
      <c r="R78" s="147"/>
      <c r="S78" s="148"/>
      <c r="T78" s="250"/>
      <c r="U78" s="104"/>
      <c r="V78" s="100">
        <f t="shared" ref="V78:V141" si="4">+K78*tx_apoio</f>
        <v>0</v>
      </c>
      <c r="W78" s="101" t="b">
        <f t="shared" ref="W78:W141" si="5">IF(AND(G78=K78, K78=R78),TRUE,FALSE)</f>
        <v>1</v>
      </c>
      <c r="X78" s="101" t="b">
        <f t="shared" ref="X78:X141" si="6">IF(AND(H78=L78, L78=S78),TRUE,FALSE)</f>
        <v>1</v>
      </c>
      <c r="Y78" s="102">
        <f t="shared" ref="Y78:Y141" si="7">IF(AND(W78=TRUE, X78=TRUE), V78, 0)</f>
        <v>0</v>
      </c>
      <c r="Z78" s="103"/>
    </row>
    <row r="79" spans="2:26" ht="15.75" thickBot="1" x14ac:dyDescent="0.3">
      <c r="B79" s="254"/>
      <c r="C79" s="257"/>
      <c r="D79" s="260"/>
      <c r="E79" s="96"/>
      <c r="F79" s="97"/>
      <c r="G79" s="96"/>
      <c r="H79" s="97"/>
      <c r="I79" s="263"/>
      <c r="J79" s="265"/>
      <c r="K79" s="89"/>
      <c r="L79" s="89"/>
      <c r="M79" s="241"/>
      <c r="N79" s="238"/>
      <c r="O79" s="235"/>
      <c r="P79" s="149"/>
      <c r="Q79" s="140"/>
      <c r="R79" s="150"/>
      <c r="S79" s="151"/>
      <c r="T79" s="251"/>
      <c r="U79" s="104"/>
      <c r="V79" s="100">
        <f t="shared" si="4"/>
        <v>0</v>
      </c>
      <c r="W79" s="101" t="b">
        <f t="shared" si="5"/>
        <v>1</v>
      </c>
      <c r="X79" s="101" t="b">
        <f t="shared" si="6"/>
        <v>1</v>
      </c>
      <c r="Y79" s="102">
        <f t="shared" si="7"/>
        <v>0</v>
      </c>
      <c r="Z79" s="103"/>
    </row>
    <row r="80" spans="2:26" ht="15.75" thickBot="1" x14ac:dyDescent="0.3">
      <c r="B80" s="252">
        <v>12</v>
      </c>
      <c r="C80" s="255"/>
      <c r="D80" s="258"/>
      <c r="E80" s="90"/>
      <c r="F80" s="98"/>
      <c r="G80" s="90"/>
      <c r="H80" s="91"/>
      <c r="I80" s="261"/>
      <c r="J80" s="264"/>
      <c r="K80" s="92"/>
      <c r="L80" s="84"/>
      <c r="M80" s="239"/>
      <c r="N80" s="236"/>
      <c r="O80" s="233"/>
      <c r="P80" s="143"/>
      <c r="Q80" s="133"/>
      <c r="R80" s="144"/>
      <c r="S80" s="145"/>
      <c r="T80" s="249"/>
      <c r="U80" s="104"/>
      <c r="V80" s="100">
        <f t="shared" si="4"/>
        <v>0</v>
      </c>
      <c r="W80" s="101" t="b">
        <f t="shared" si="5"/>
        <v>1</v>
      </c>
      <c r="X80" s="101" t="b">
        <f t="shared" si="6"/>
        <v>1</v>
      </c>
      <c r="Y80" s="102">
        <f t="shared" si="7"/>
        <v>0</v>
      </c>
      <c r="Z80" s="103"/>
    </row>
    <row r="81" spans="2:26" ht="15.75" thickBot="1" x14ac:dyDescent="0.3">
      <c r="B81" s="253"/>
      <c r="C81" s="256"/>
      <c r="D81" s="259"/>
      <c r="E81" s="93"/>
      <c r="F81" s="94"/>
      <c r="G81" s="95"/>
      <c r="H81" s="94"/>
      <c r="I81" s="262"/>
      <c r="J81" s="264"/>
      <c r="K81" s="84"/>
      <c r="L81" s="84"/>
      <c r="M81" s="240"/>
      <c r="N81" s="237"/>
      <c r="O81" s="234"/>
      <c r="P81" s="146"/>
      <c r="Q81" s="136"/>
      <c r="R81" s="147"/>
      <c r="S81" s="148"/>
      <c r="T81" s="250"/>
      <c r="U81" s="104"/>
      <c r="V81" s="100">
        <f t="shared" si="4"/>
        <v>0</v>
      </c>
      <c r="W81" s="101" t="b">
        <f t="shared" si="5"/>
        <v>1</v>
      </c>
      <c r="X81" s="101" t="b">
        <f t="shared" si="6"/>
        <v>1</v>
      </c>
      <c r="Y81" s="102">
        <f t="shared" si="7"/>
        <v>0</v>
      </c>
      <c r="Z81" s="103"/>
    </row>
    <row r="82" spans="2:26" ht="15.75" thickBot="1" x14ac:dyDescent="0.3">
      <c r="B82" s="253"/>
      <c r="C82" s="256"/>
      <c r="D82" s="259"/>
      <c r="E82" s="93"/>
      <c r="F82" s="94"/>
      <c r="G82" s="95"/>
      <c r="H82" s="94"/>
      <c r="I82" s="262"/>
      <c r="J82" s="264"/>
      <c r="K82" s="84"/>
      <c r="L82" s="84"/>
      <c r="M82" s="240"/>
      <c r="N82" s="237"/>
      <c r="O82" s="234"/>
      <c r="P82" s="136"/>
      <c r="Q82" s="136"/>
      <c r="R82" s="147"/>
      <c r="S82" s="148"/>
      <c r="T82" s="250"/>
      <c r="U82" s="104"/>
      <c r="V82" s="100">
        <f t="shared" si="4"/>
        <v>0</v>
      </c>
      <c r="W82" s="101" t="b">
        <f t="shared" si="5"/>
        <v>1</v>
      </c>
      <c r="X82" s="101" t="b">
        <f t="shared" si="6"/>
        <v>1</v>
      </c>
      <c r="Y82" s="102">
        <f t="shared" si="7"/>
        <v>0</v>
      </c>
      <c r="Z82" s="103"/>
    </row>
    <row r="83" spans="2:26" ht="15.75" thickBot="1" x14ac:dyDescent="0.3">
      <c r="B83" s="253"/>
      <c r="C83" s="256"/>
      <c r="D83" s="259"/>
      <c r="E83" s="95"/>
      <c r="F83" s="94"/>
      <c r="G83" s="95"/>
      <c r="H83" s="94"/>
      <c r="I83" s="262"/>
      <c r="J83" s="264"/>
      <c r="K83" s="84"/>
      <c r="L83" s="84"/>
      <c r="M83" s="240"/>
      <c r="N83" s="237"/>
      <c r="O83" s="234"/>
      <c r="P83" s="136"/>
      <c r="Q83" s="136"/>
      <c r="R83" s="147"/>
      <c r="S83" s="148"/>
      <c r="T83" s="250"/>
      <c r="U83" s="104"/>
      <c r="V83" s="100">
        <f t="shared" si="4"/>
        <v>0</v>
      </c>
      <c r="W83" s="101" t="b">
        <f t="shared" si="5"/>
        <v>1</v>
      </c>
      <c r="X83" s="101" t="b">
        <f t="shared" si="6"/>
        <v>1</v>
      </c>
      <c r="Y83" s="102">
        <f t="shared" si="7"/>
        <v>0</v>
      </c>
      <c r="Z83" s="103"/>
    </row>
    <row r="84" spans="2:26" ht="15.75" thickBot="1" x14ac:dyDescent="0.3">
      <c r="B84" s="253"/>
      <c r="C84" s="256"/>
      <c r="D84" s="259"/>
      <c r="E84" s="95"/>
      <c r="F84" s="94"/>
      <c r="G84" s="95"/>
      <c r="H84" s="94"/>
      <c r="I84" s="262"/>
      <c r="J84" s="264"/>
      <c r="K84" s="84"/>
      <c r="L84" s="84"/>
      <c r="M84" s="240"/>
      <c r="N84" s="237"/>
      <c r="O84" s="234"/>
      <c r="P84" s="136"/>
      <c r="Q84" s="136"/>
      <c r="R84" s="147"/>
      <c r="S84" s="148"/>
      <c r="T84" s="250"/>
      <c r="U84" s="104"/>
      <c r="V84" s="100">
        <f t="shared" si="4"/>
        <v>0</v>
      </c>
      <c r="W84" s="101" t="b">
        <f t="shared" si="5"/>
        <v>1</v>
      </c>
      <c r="X84" s="101" t="b">
        <f t="shared" si="6"/>
        <v>1</v>
      </c>
      <c r="Y84" s="102">
        <f t="shared" si="7"/>
        <v>0</v>
      </c>
      <c r="Z84" s="103"/>
    </row>
    <row r="85" spans="2:26" ht="15.75" thickBot="1" x14ac:dyDescent="0.3">
      <c r="B85" s="254"/>
      <c r="C85" s="257"/>
      <c r="D85" s="260"/>
      <c r="E85" s="96"/>
      <c r="F85" s="97"/>
      <c r="G85" s="96"/>
      <c r="H85" s="97"/>
      <c r="I85" s="263"/>
      <c r="J85" s="265"/>
      <c r="K85" s="89"/>
      <c r="L85" s="89"/>
      <c r="M85" s="241"/>
      <c r="N85" s="238"/>
      <c r="O85" s="235"/>
      <c r="P85" s="149"/>
      <c r="Q85" s="140"/>
      <c r="R85" s="150"/>
      <c r="S85" s="151"/>
      <c r="T85" s="251"/>
      <c r="U85" s="104"/>
      <c r="V85" s="100">
        <f t="shared" si="4"/>
        <v>0</v>
      </c>
      <c r="W85" s="101" t="b">
        <f t="shared" si="5"/>
        <v>1</v>
      </c>
      <c r="X85" s="101" t="b">
        <f t="shared" si="6"/>
        <v>1</v>
      </c>
      <c r="Y85" s="102">
        <f t="shared" si="7"/>
        <v>0</v>
      </c>
      <c r="Z85" s="103"/>
    </row>
    <row r="86" spans="2:26" ht="15.75" thickBot="1" x14ac:dyDescent="0.3">
      <c r="B86" s="252">
        <v>13</v>
      </c>
      <c r="C86" s="255"/>
      <c r="D86" s="258"/>
      <c r="E86" s="90"/>
      <c r="F86" s="98"/>
      <c r="G86" s="90"/>
      <c r="H86" s="91"/>
      <c r="I86" s="261"/>
      <c r="J86" s="264"/>
      <c r="K86" s="92"/>
      <c r="L86" s="84"/>
      <c r="M86" s="239"/>
      <c r="N86" s="236"/>
      <c r="O86" s="233"/>
      <c r="P86" s="143"/>
      <c r="Q86" s="133"/>
      <c r="R86" s="144"/>
      <c r="S86" s="145"/>
      <c r="T86" s="249"/>
      <c r="U86" s="104"/>
      <c r="V86" s="100">
        <f t="shared" si="4"/>
        <v>0</v>
      </c>
      <c r="W86" s="101" t="b">
        <f t="shared" si="5"/>
        <v>1</v>
      </c>
      <c r="X86" s="101" t="b">
        <f t="shared" si="6"/>
        <v>1</v>
      </c>
      <c r="Y86" s="102">
        <f t="shared" si="7"/>
        <v>0</v>
      </c>
      <c r="Z86" s="103"/>
    </row>
    <row r="87" spans="2:26" ht="15.75" thickBot="1" x14ac:dyDescent="0.3">
      <c r="B87" s="253"/>
      <c r="C87" s="256"/>
      <c r="D87" s="259"/>
      <c r="E87" s="93"/>
      <c r="F87" s="94"/>
      <c r="G87" s="95"/>
      <c r="H87" s="94"/>
      <c r="I87" s="262"/>
      <c r="J87" s="264"/>
      <c r="K87" s="84"/>
      <c r="L87" s="84"/>
      <c r="M87" s="240"/>
      <c r="N87" s="237"/>
      <c r="O87" s="234"/>
      <c r="P87" s="146"/>
      <c r="Q87" s="136"/>
      <c r="R87" s="147"/>
      <c r="S87" s="148"/>
      <c r="T87" s="250"/>
      <c r="U87" s="104"/>
      <c r="V87" s="100">
        <f t="shared" si="4"/>
        <v>0</v>
      </c>
      <c r="W87" s="101" t="b">
        <f t="shared" si="5"/>
        <v>1</v>
      </c>
      <c r="X87" s="101" t="b">
        <f t="shared" si="6"/>
        <v>1</v>
      </c>
      <c r="Y87" s="102">
        <f t="shared" si="7"/>
        <v>0</v>
      </c>
      <c r="Z87" s="103"/>
    </row>
    <row r="88" spans="2:26" ht="15.75" thickBot="1" x14ac:dyDescent="0.3">
      <c r="B88" s="253"/>
      <c r="C88" s="256"/>
      <c r="D88" s="259"/>
      <c r="E88" s="93"/>
      <c r="F88" s="94"/>
      <c r="G88" s="95"/>
      <c r="H88" s="94"/>
      <c r="I88" s="262"/>
      <c r="J88" s="264"/>
      <c r="K88" s="84"/>
      <c r="L88" s="84"/>
      <c r="M88" s="240"/>
      <c r="N88" s="237"/>
      <c r="O88" s="234"/>
      <c r="P88" s="136"/>
      <c r="Q88" s="136"/>
      <c r="R88" s="147"/>
      <c r="S88" s="148"/>
      <c r="T88" s="250"/>
      <c r="U88" s="104"/>
      <c r="V88" s="100">
        <f t="shared" si="4"/>
        <v>0</v>
      </c>
      <c r="W88" s="101" t="b">
        <f t="shared" si="5"/>
        <v>1</v>
      </c>
      <c r="X88" s="101" t="b">
        <f t="shared" si="6"/>
        <v>1</v>
      </c>
      <c r="Y88" s="102">
        <f t="shared" si="7"/>
        <v>0</v>
      </c>
      <c r="Z88" s="103"/>
    </row>
    <row r="89" spans="2:26" ht="15.75" thickBot="1" x14ac:dyDescent="0.3">
      <c r="B89" s="253"/>
      <c r="C89" s="256"/>
      <c r="D89" s="259"/>
      <c r="E89" s="95"/>
      <c r="F89" s="94"/>
      <c r="G89" s="95"/>
      <c r="H89" s="94"/>
      <c r="I89" s="262"/>
      <c r="J89" s="264"/>
      <c r="K89" s="84"/>
      <c r="L89" s="84"/>
      <c r="M89" s="240"/>
      <c r="N89" s="237"/>
      <c r="O89" s="234"/>
      <c r="P89" s="136"/>
      <c r="Q89" s="136"/>
      <c r="R89" s="147"/>
      <c r="S89" s="148"/>
      <c r="T89" s="250"/>
      <c r="U89" s="104"/>
      <c r="V89" s="100">
        <f t="shared" si="4"/>
        <v>0</v>
      </c>
      <c r="W89" s="101" t="b">
        <f t="shared" si="5"/>
        <v>1</v>
      </c>
      <c r="X89" s="101" t="b">
        <f t="shared" si="6"/>
        <v>1</v>
      </c>
      <c r="Y89" s="102">
        <f t="shared" si="7"/>
        <v>0</v>
      </c>
      <c r="Z89" s="103"/>
    </row>
    <row r="90" spans="2:26" ht="15.75" thickBot="1" x14ac:dyDescent="0.3">
      <c r="B90" s="253"/>
      <c r="C90" s="256"/>
      <c r="D90" s="259"/>
      <c r="E90" s="95"/>
      <c r="F90" s="94"/>
      <c r="G90" s="95"/>
      <c r="H90" s="94"/>
      <c r="I90" s="262"/>
      <c r="J90" s="264"/>
      <c r="K90" s="84"/>
      <c r="L90" s="84"/>
      <c r="M90" s="240"/>
      <c r="N90" s="237"/>
      <c r="O90" s="234"/>
      <c r="P90" s="136"/>
      <c r="Q90" s="136"/>
      <c r="R90" s="147"/>
      <c r="S90" s="148"/>
      <c r="T90" s="250"/>
      <c r="U90" s="104"/>
      <c r="V90" s="100">
        <f t="shared" si="4"/>
        <v>0</v>
      </c>
      <c r="W90" s="101" t="b">
        <f t="shared" si="5"/>
        <v>1</v>
      </c>
      <c r="X90" s="101" t="b">
        <f t="shared" si="6"/>
        <v>1</v>
      </c>
      <c r="Y90" s="102">
        <f t="shared" si="7"/>
        <v>0</v>
      </c>
      <c r="Z90" s="103"/>
    </row>
    <row r="91" spans="2:26" ht="15.75" thickBot="1" x14ac:dyDescent="0.3">
      <c r="B91" s="254"/>
      <c r="C91" s="257"/>
      <c r="D91" s="260"/>
      <c r="E91" s="96"/>
      <c r="F91" s="97"/>
      <c r="G91" s="96"/>
      <c r="H91" s="97"/>
      <c r="I91" s="263"/>
      <c r="J91" s="265"/>
      <c r="K91" s="89"/>
      <c r="L91" s="89"/>
      <c r="M91" s="241"/>
      <c r="N91" s="238"/>
      <c r="O91" s="235"/>
      <c r="P91" s="149"/>
      <c r="Q91" s="140"/>
      <c r="R91" s="150"/>
      <c r="S91" s="151"/>
      <c r="T91" s="251"/>
      <c r="U91" s="104"/>
      <c r="V91" s="100">
        <f t="shared" si="4"/>
        <v>0</v>
      </c>
      <c r="W91" s="101" t="b">
        <f t="shared" si="5"/>
        <v>1</v>
      </c>
      <c r="X91" s="101" t="b">
        <f t="shared" si="6"/>
        <v>1</v>
      </c>
      <c r="Y91" s="102">
        <f t="shared" si="7"/>
        <v>0</v>
      </c>
      <c r="Z91" s="103"/>
    </row>
    <row r="92" spans="2:26" ht="15.75" thickBot="1" x14ac:dyDescent="0.3">
      <c r="B92" s="252">
        <v>14</v>
      </c>
      <c r="C92" s="255"/>
      <c r="D92" s="258"/>
      <c r="E92" s="90"/>
      <c r="F92" s="98"/>
      <c r="G92" s="90"/>
      <c r="H92" s="91"/>
      <c r="I92" s="261"/>
      <c r="J92" s="264"/>
      <c r="K92" s="92"/>
      <c r="L92" s="84"/>
      <c r="M92" s="239"/>
      <c r="N92" s="236"/>
      <c r="O92" s="233"/>
      <c r="P92" s="143"/>
      <c r="Q92" s="133"/>
      <c r="R92" s="144"/>
      <c r="S92" s="145"/>
      <c r="T92" s="249"/>
      <c r="U92" s="104"/>
      <c r="V92" s="100">
        <f t="shared" si="4"/>
        <v>0</v>
      </c>
      <c r="W92" s="101" t="b">
        <f t="shared" si="5"/>
        <v>1</v>
      </c>
      <c r="X92" s="101" t="b">
        <f t="shared" si="6"/>
        <v>1</v>
      </c>
      <c r="Y92" s="102">
        <f t="shared" si="7"/>
        <v>0</v>
      </c>
      <c r="Z92" s="103"/>
    </row>
    <row r="93" spans="2:26" ht="15.75" thickBot="1" x14ac:dyDescent="0.3">
      <c r="B93" s="253"/>
      <c r="C93" s="256"/>
      <c r="D93" s="259"/>
      <c r="E93" s="93"/>
      <c r="F93" s="94"/>
      <c r="G93" s="95"/>
      <c r="H93" s="94"/>
      <c r="I93" s="262"/>
      <c r="J93" s="264"/>
      <c r="K93" s="84"/>
      <c r="L93" s="84"/>
      <c r="M93" s="240"/>
      <c r="N93" s="237"/>
      <c r="O93" s="234"/>
      <c r="P93" s="146"/>
      <c r="Q93" s="136"/>
      <c r="R93" s="147"/>
      <c r="S93" s="148"/>
      <c r="T93" s="250"/>
      <c r="U93" s="104"/>
      <c r="V93" s="100">
        <f t="shared" si="4"/>
        <v>0</v>
      </c>
      <c r="W93" s="101" t="b">
        <f t="shared" si="5"/>
        <v>1</v>
      </c>
      <c r="X93" s="101" t="b">
        <f t="shared" si="6"/>
        <v>1</v>
      </c>
      <c r="Y93" s="102">
        <f t="shared" si="7"/>
        <v>0</v>
      </c>
      <c r="Z93" s="103"/>
    </row>
    <row r="94" spans="2:26" ht="15.75" thickBot="1" x14ac:dyDescent="0.3">
      <c r="B94" s="253"/>
      <c r="C94" s="256"/>
      <c r="D94" s="259"/>
      <c r="E94" s="93"/>
      <c r="F94" s="94"/>
      <c r="G94" s="95"/>
      <c r="H94" s="94"/>
      <c r="I94" s="262"/>
      <c r="J94" s="264"/>
      <c r="K94" s="84"/>
      <c r="L94" s="84"/>
      <c r="M94" s="240"/>
      <c r="N94" s="237"/>
      <c r="O94" s="234"/>
      <c r="P94" s="136"/>
      <c r="Q94" s="136"/>
      <c r="R94" s="147"/>
      <c r="S94" s="148"/>
      <c r="T94" s="250"/>
      <c r="U94" s="104"/>
      <c r="V94" s="100">
        <f t="shared" si="4"/>
        <v>0</v>
      </c>
      <c r="W94" s="101" t="b">
        <f t="shared" si="5"/>
        <v>1</v>
      </c>
      <c r="X94" s="101" t="b">
        <f t="shared" si="6"/>
        <v>1</v>
      </c>
      <c r="Y94" s="102">
        <f t="shared" si="7"/>
        <v>0</v>
      </c>
      <c r="Z94" s="103"/>
    </row>
    <row r="95" spans="2:26" ht="15.75" thickBot="1" x14ac:dyDescent="0.3">
      <c r="B95" s="253"/>
      <c r="C95" s="256"/>
      <c r="D95" s="259"/>
      <c r="E95" s="95"/>
      <c r="F95" s="94"/>
      <c r="G95" s="95"/>
      <c r="H95" s="94"/>
      <c r="I95" s="262"/>
      <c r="J95" s="264"/>
      <c r="K95" s="84"/>
      <c r="L95" s="84"/>
      <c r="M95" s="240"/>
      <c r="N95" s="237"/>
      <c r="O95" s="234"/>
      <c r="P95" s="136"/>
      <c r="Q95" s="136"/>
      <c r="R95" s="147"/>
      <c r="S95" s="148"/>
      <c r="T95" s="250"/>
      <c r="U95" s="104"/>
      <c r="V95" s="100">
        <f t="shared" si="4"/>
        <v>0</v>
      </c>
      <c r="W95" s="101" t="b">
        <f t="shared" si="5"/>
        <v>1</v>
      </c>
      <c r="X95" s="101" t="b">
        <f t="shared" si="6"/>
        <v>1</v>
      </c>
      <c r="Y95" s="102">
        <f t="shared" si="7"/>
        <v>0</v>
      </c>
      <c r="Z95" s="103"/>
    </row>
    <row r="96" spans="2:26" ht="15.75" thickBot="1" x14ac:dyDescent="0.3">
      <c r="B96" s="253"/>
      <c r="C96" s="256"/>
      <c r="D96" s="259"/>
      <c r="E96" s="95"/>
      <c r="F96" s="94"/>
      <c r="G96" s="95"/>
      <c r="H96" s="94"/>
      <c r="I96" s="262"/>
      <c r="J96" s="264"/>
      <c r="K96" s="84"/>
      <c r="L96" s="84"/>
      <c r="M96" s="240"/>
      <c r="N96" s="237"/>
      <c r="O96" s="234"/>
      <c r="P96" s="136"/>
      <c r="Q96" s="136"/>
      <c r="R96" s="147"/>
      <c r="S96" s="148"/>
      <c r="T96" s="250"/>
      <c r="U96" s="104"/>
      <c r="V96" s="100">
        <f t="shared" si="4"/>
        <v>0</v>
      </c>
      <c r="W96" s="101" t="b">
        <f t="shared" si="5"/>
        <v>1</v>
      </c>
      <c r="X96" s="101" t="b">
        <f t="shared" si="6"/>
        <v>1</v>
      </c>
      <c r="Y96" s="102">
        <f t="shared" si="7"/>
        <v>0</v>
      </c>
      <c r="Z96" s="103"/>
    </row>
    <row r="97" spans="2:26" ht="15.75" thickBot="1" x14ac:dyDescent="0.3">
      <c r="B97" s="254"/>
      <c r="C97" s="257"/>
      <c r="D97" s="260"/>
      <c r="E97" s="96"/>
      <c r="F97" s="97"/>
      <c r="G97" s="96"/>
      <c r="H97" s="97"/>
      <c r="I97" s="263"/>
      <c r="J97" s="265"/>
      <c r="K97" s="89"/>
      <c r="L97" s="89"/>
      <c r="M97" s="241"/>
      <c r="N97" s="238"/>
      <c r="O97" s="235"/>
      <c r="P97" s="149"/>
      <c r="Q97" s="140"/>
      <c r="R97" s="150"/>
      <c r="S97" s="151"/>
      <c r="T97" s="251"/>
      <c r="U97" s="104"/>
      <c r="V97" s="100">
        <f t="shared" si="4"/>
        <v>0</v>
      </c>
      <c r="W97" s="101" t="b">
        <f t="shared" si="5"/>
        <v>1</v>
      </c>
      <c r="X97" s="101" t="b">
        <f t="shared" si="6"/>
        <v>1</v>
      </c>
      <c r="Y97" s="102">
        <f t="shared" si="7"/>
        <v>0</v>
      </c>
      <c r="Z97" s="103"/>
    </row>
    <row r="98" spans="2:26" ht="15.75" thickBot="1" x14ac:dyDescent="0.3">
      <c r="B98" s="252">
        <v>15</v>
      </c>
      <c r="C98" s="255"/>
      <c r="D98" s="258"/>
      <c r="E98" s="90"/>
      <c r="F98" s="98"/>
      <c r="G98" s="90"/>
      <c r="H98" s="91"/>
      <c r="I98" s="261"/>
      <c r="J98" s="264"/>
      <c r="K98" s="92"/>
      <c r="L98" s="84"/>
      <c r="M98" s="239"/>
      <c r="N98" s="236"/>
      <c r="O98" s="233"/>
      <c r="P98" s="143"/>
      <c r="Q98" s="133"/>
      <c r="R98" s="144"/>
      <c r="S98" s="145"/>
      <c r="T98" s="249"/>
      <c r="U98" s="104"/>
      <c r="V98" s="100">
        <f t="shared" si="4"/>
        <v>0</v>
      </c>
      <c r="W98" s="101" t="b">
        <f t="shared" si="5"/>
        <v>1</v>
      </c>
      <c r="X98" s="101" t="b">
        <f t="shared" si="6"/>
        <v>1</v>
      </c>
      <c r="Y98" s="102">
        <f t="shared" si="7"/>
        <v>0</v>
      </c>
      <c r="Z98" s="103"/>
    </row>
    <row r="99" spans="2:26" ht="15.75" thickBot="1" x14ac:dyDescent="0.3">
      <c r="B99" s="253"/>
      <c r="C99" s="256"/>
      <c r="D99" s="259"/>
      <c r="E99" s="93"/>
      <c r="F99" s="94"/>
      <c r="G99" s="95"/>
      <c r="H99" s="94"/>
      <c r="I99" s="262"/>
      <c r="J99" s="264"/>
      <c r="K99" s="84"/>
      <c r="L99" s="84"/>
      <c r="M99" s="240"/>
      <c r="N99" s="237"/>
      <c r="O99" s="234"/>
      <c r="P99" s="146"/>
      <c r="Q99" s="136"/>
      <c r="R99" s="147"/>
      <c r="S99" s="148"/>
      <c r="T99" s="250"/>
      <c r="U99" s="104"/>
      <c r="V99" s="100">
        <f t="shared" si="4"/>
        <v>0</v>
      </c>
      <c r="W99" s="101" t="b">
        <f t="shared" si="5"/>
        <v>1</v>
      </c>
      <c r="X99" s="101" t="b">
        <f t="shared" si="6"/>
        <v>1</v>
      </c>
      <c r="Y99" s="102">
        <f t="shared" si="7"/>
        <v>0</v>
      </c>
      <c r="Z99" s="103"/>
    </row>
    <row r="100" spans="2:26" ht="15.75" thickBot="1" x14ac:dyDescent="0.3">
      <c r="B100" s="253"/>
      <c r="C100" s="256"/>
      <c r="D100" s="259"/>
      <c r="E100" s="93"/>
      <c r="F100" s="94"/>
      <c r="G100" s="95"/>
      <c r="H100" s="94"/>
      <c r="I100" s="262"/>
      <c r="J100" s="264"/>
      <c r="K100" s="84"/>
      <c r="L100" s="84"/>
      <c r="M100" s="240"/>
      <c r="N100" s="237"/>
      <c r="O100" s="234"/>
      <c r="P100" s="136"/>
      <c r="Q100" s="136"/>
      <c r="R100" s="147"/>
      <c r="S100" s="148"/>
      <c r="T100" s="250"/>
      <c r="U100" s="104"/>
      <c r="V100" s="100">
        <f t="shared" si="4"/>
        <v>0</v>
      </c>
      <c r="W100" s="101" t="b">
        <f t="shared" si="5"/>
        <v>1</v>
      </c>
      <c r="X100" s="101" t="b">
        <f t="shared" si="6"/>
        <v>1</v>
      </c>
      <c r="Y100" s="102">
        <f t="shared" si="7"/>
        <v>0</v>
      </c>
      <c r="Z100" s="103"/>
    </row>
    <row r="101" spans="2:26" ht="15.75" thickBot="1" x14ac:dyDescent="0.3">
      <c r="B101" s="253"/>
      <c r="C101" s="256"/>
      <c r="D101" s="259"/>
      <c r="E101" s="95"/>
      <c r="F101" s="94"/>
      <c r="G101" s="95"/>
      <c r="H101" s="94"/>
      <c r="I101" s="262"/>
      <c r="J101" s="264"/>
      <c r="K101" s="84"/>
      <c r="L101" s="84"/>
      <c r="M101" s="240"/>
      <c r="N101" s="237"/>
      <c r="O101" s="234"/>
      <c r="P101" s="136"/>
      <c r="Q101" s="136"/>
      <c r="R101" s="147"/>
      <c r="S101" s="148"/>
      <c r="T101" s="250"/>
      <c r="U101" s="104"/>
      <c r="V101" s="100">
        <f t="shared" si="4"/>
        <v>0</v>
      </c>
      <c r="W101" s="101" t="b">
        <f t="shared" si="5"/>
        <v>1</v>
      </c>
      <c r="X101" s="101" t="b">
        <f t="shared" si="6"/>
        <v>1</v>
      </c>
      <c r="Y101" s="102">
        <f t="shared" si="7"/>
        <v>0</v>
      </c>
      <c r="Z101" s="103"/>
    </row>
    <row r="102" spans="2:26" ht="15.75" thickBot="1" x14ac:dyDescent="0.3">
      <c r="B102" s="253"/>
      <c r="C102" s="256"/>
      <c r="D102" s="259"/>
      <c r="E102" s="95"/>
      <c r="F102" s="94"/>
      <c r="G102" s="95"/>
      <c r="H102" s="94"/>
      <c r="I102" s="262"/>
      <c r="J102" s="264"/>
      <c r="K102" s="84"/>
      <c r="L102" s="84"/>
      <c r="M102" s="240"/>
      <c r="N102" s="237"/>
      <c r="O102" s="234"/>
      <c r="P102" s="136"/>
      <c r="Q102" s="136"/>
      <c r="R102" s="147"/>
      <c r="S102" s="148"/>
      <c r="T102" s="250"/>
      <c r="U102" s="104"/>
      <c r="V102" s="100">
        <f t="shared" si="4"/>
        <v>0</v>
      </c>
      <c r="W102" s="101" t="b">
        <f t="shared" si="5"/>
        <v>1</v>
      </c>
      <c r="X102" s="101" t="b">
        <f t="shared" si="6"/>
        <v>1</v>
      </c>
      <c r="Y102" s="102">
        <f t="shared" si="7"/>
        <v>0</v>
      </c>
      <c r="Z102" s="103"/>
    </row>
    <row r="103" spans="2:26" ht="15.75" thickBot="1" x14ac:dyDescent="0.3">
      <c r="B103" s="254"/>
      <c r="C103" s="257"/>
      <c r="D103" s="260"/>
      <c r="E103" s="96"/>
      <c r="F103" s="97"/>
      <c r="G103" s="96"/>
      <c r="H103" s="97"/>
      <c r="I103" s="263"/>
      <c r="J103" s="265"/>
      <c r="K103" s="89"/>
      <c r="L103" s="89"/>
      <c r="M103" s="241"/>
      <c r="N103" s="238"/>
      <c r="O103" s="235"/>
      <c r="P103" s="149"/>
      <c r="Q103" s="140"/>
      <c r="R103" s="150"/>
      <c r="S103" s="151"/>
      <c r="T103" s="251"/>
      <c r="U103" s="104"/>
      <c r="V103" s="100">
        <f t="shared" si="4"/>
        <v>0</v>
      </c>
      <c r="W103" s="101" t="b">
        <f t="shared" si="5"/>
        <v>1</v>
      </c>
      <c r="X103" s="101" t="b">
        <f t="shared" si="6"/>
        <v>1</v>
      </c>
      <c r="Y103" s="102">
        <f t="shared" si="7"/>
        <v>0</v>
      </c>
      <c r="Z103" s="103"/>
    </row>
    <row r="104" spans="2:26" ht="15.75" thickBot="1" x14ac:dyDescent="0.3">
      <c r="B104" s="252">
        <v>16</v>
      </c>
      <c r="C104" s="255"/>
      <c r="D104" s="258"/>
      <c r="E104" s="90"/>
      <c r="F104" s="98"/>
      <c r="G104" s="90"/>
      <c r="H104" s="91"/>
      <c r="I104" s="261"/>
      <c r="J104" s="264"/>
      <c r="K104" s="92"/>
      <c r="L104" s="84"/>
      <c r="M104" s="239"/>
      <c r="N104" s="236"/>
      <c r="O104" s="233"/>
      <c r="P104" s="143"/>
      <c r="Q104" s="133"/>
      <c r="R104" s="144"/>
      <c r="S104" s="145"/>
      <c r="T104" s="249"/>
      <c r="U104" s="104"/>
      <c r="V104" s="100">
        <f t="shared" si="4"/>
        <v>0</v>
      </c>
      <c r="W104" s="101" t="b">
        <f t="shared" si="5"/>
        <v>1</v>
      </c>
      <c r="X104" s="101" t="b">
        <f t="shared" si="6"/>
        <v>1</v>
      </c>
      <c r="Y104" s="102">
        <f t="shared" si="7"/>
        <v>0</v>
      </c>
      <c r="Z104" s="103"/>
    </row>
    <row r="105" spans="2:26" ht="15.75" thickBot="1" x14ac:dyDescent="0.3">
      <c r="B105" s="253"/>
      <c r="C105" s="256"/>
      <c r="D105" s="259"/>
      <c r="E105" s="93"/>
      <c r="F105" s="94"/>
      <c r="G105" s="95"/>
      <c r="H105" s="94"/>
      <c r="I105" s="262"/>
      <c r="J105" s="264"/>
      <c r="K105" s="84"/>
      <c r="L105" s="84"/>
      <c r="M105" s="240"/>
      <c r="N105" s="237"/>
      <c r="O105" s="234"/>
      <c r="P105" s="146"/>
      <c r="Q105" s="136"/>
      <c r="R105" s="147"/>
      <c r="S105" s="148"/>
      <c r="T105" s="250"/>
      <c r="U105" s="104"/>
      <c r="V105" s="100">
        <f t="shared" si="4"/>
        <v>0</v>
      </c>
      <c r="W105" s="101" t="b">
        <f t="shared" si="5"/>
        <v>1</v>
      </c>
      <c r="X105" s="101" t="b">
        <f t="shared" si="6"/>
        <v>1</v>
      </c>
      <c r="Y105" s="102">
        <f t="shared" si="7"/>
        <v>0</v>
      </c>
      <c r="Z105" s="103"/>
    </row>
    <row r="106" spans="2:26" ht="15.75" thickBot="1" x14ac:dyDescent="0.3">
      <c r="B106" s="253"/>
      <c r="C106" s="256"/>
      <c r="D106" s="259"/>
      <c r="E106" s="93"/>
      <c r="F106" s="94"/>
      <c r="G106" s="95"/>
      <c r="H106" s="94"/>
      <c r="I106" s="262"/>
      <c r="J106" s="264"/>
      <c r="K106" s="84"/>
      <c r="L106" s="84"/>
      <c r="M106" s="240"/>
      <c r="N106" s="237"/>
      <c r="O106" s="234"/>
      <c r="P106" s="136"/>
      <c r="Q106" s="136"/>
      <c r="R106" s="147"/>
      <c r="S106" s="148"/>
      <c r="T106" s="250"/>
      <c r="U106" s="104"/>
      <c r="V106" s="100">
        <f t="shared" si="4"/>
        <v>0</v>
      </c>
      <c r="W106" s="101" t="b">
        <f t="shared" si="5"/>
        <v>1</v>
      </c>
      <c r="X106" s="101" t="b">
        <f t="shared" si="6"/>
        <v>1</v>
      </c>
      <c r="Y106" s="102">
        <f t="shared" si="7"/>
        <v>0</v>
      </c>
      <c r="Z106" s="103"/>
    </row>
    <row r="107" spans="2:26" ht="15.75" thickBot="1" x14ac:dyDescent="0.3">
      <c r="B107" s="253"/>
      <c r="C107" s="256"/>
      <c r="D107" s="259"/>
      <c r="E107" s="95"/>
      <c r="F107" s="94"/>
      <c r="G107" s="95"/>
      <c r="H107" s="94"/>
      <c r="I107" s="262"/>
      <c r="J107" s="264"/>
      <c r="K107" s="84"/>
      <c r="L107" s="84"/>
      <c r="M107" s="240"/>
      <c r="N107" s="237"/>
      <c r="O107" s="234"/>
      <c r="P107" s="136"/>
      <c r="Q107" s="136"/>
      <c r="R107" s="147"/>
      <c r="S107" s="148"/>
      <c r="T107" s="250"/>
      <c r="U107" s="104"/>
      <c r="V107" s="100">
        <f t="shared" si="4"/>
        <v>0</v>
      </c>
      <c r="W107" s="101" t="b">
        <f t="shared" si="5"/>
        <v>1</v>
      </c>
      <c r="X107" s="101" t="b">
        <f t="shared" si="6"/>
        <v>1</v>
      </c>
      <c r="Y107" s="102">
        <f t="shared" si="7"/>
        <v>0</v>
      </c>
      <c r="Z107" s="103"/>
    </row>
    <row r="108" spans="2:26" ht="15.75" thickBot="1" x14ac:dyDescent="0.3">
      <c r="B108" s="253"/>
      <c r="C108" s="256"/>
      <c r="D108" s="259"/>
      <c r="E108" s="95"/>
      <c r="F108" s="94"/>
      <c r="G108" s="95"/>
      <c r="H108" s="94"/>
      <c r="I108" s="262"/>
      <c r="J108" s="264"/>
      <c r="K108" s="84"/>
      <c r="L108" s="84"/>
      <c r="M108" s="240"/>
      <c r="N108" s="237"/>
      <c r="O108" s="234"/>
      <c r="P108" s="136"/>
      <c r="Q108" s="136"/>
      <c r="R108" s="147"/>
      <c r="S108" s="148"/>
      <c r="T108" s="250"/>
      <c r="U108" s="104"/>
      <c r="V108" s="100">
        <f t="shared" si="4"/>
        <v>0</v>
      </c>
      <c r="W108" s="101" t="b">
        <f t="shared" si="5"/>
        <v>1</v>
      </c>
      <c r="X108" s="101" t="b">
        <f t="shared" si="6"/>
        <v>1</v>
      </c>
      <c r="Y108" s="102">
        <f t="shared" si="7"/>
        <v>0</v>
      </c>
      <c r="Z108" s="103"/>
    </row>
    <row r="109" spans="2:26" ht="15.75" thickBot="1" x14ac:dyDescent="0.3">
      <c r="B109" s="254"/>
      <c r="C109" s="257"/>
      <c r="D109" s="260"/>
      <c r="E109" s="96"/>
      <c r="F109" s="97"/>
      <c r="G109" s="96"/>
      <c r="H109" s="97"/>
      <c r="I109" s="263"/>
      <c r="J109" s="265"/>
      <c r="K109" s="89"/>
      <c r="L109" s="89"/>
      <c r="M109" s="241"/>
      <c r="N109" s="238"/>
      <c r="O109" s="235"/>
      <c r="P109" s="149"/>
      <c r="Q109" s="140"/>
      <c r="R109" s="150"/>
      <c r="S109" s="151"/>
      <c r="T109" s="251"/>
      <c r="U109" s="104"/>
      <c r="V109" s="100">
        <f t="shared" si="4"/>
        <v>0</v>
      </c>
      <c r="W109" s="101" t="b">
        <f t="shared" si="5"/>
        <v>1</v>
      </c>
      <c r="X109" s="101" t="b">
        <f t="shared" si="6"/>
        <v>1</v>
      </c>
      <c r="Y109" s="102">
        <f t="shared" si="7"/>
        <v>0</v>
      </c>
      <c r="Z109" s="103"/>
    </row>
    <row r="110" spans="2:26" ht="15.75" thickBot="1" x14ac:dyDescent="0.3">
      <c r="B110" s="252">
        <v>17</v>
      </c>
      <c r="C110" s="255"/>
      <c r="D110" s="258"/>
      <c r="E110" s="90"/>
      <c r="F110" s="98"/>
      <c r="G110" s="90"/>
      <c r="H110" s="91"/>
      <c r="I110" s="261"/>
      <c r="J110" s="264"/>
      <c r="K110" s="92"/>
      <c r="L110" s="84"/>
      <c r="M110" s="239"/>
      <c r="N110" s="236"/>
      <c r="O110" s="233"/>
      <c r="P110" s="143"/>
      <c r="Q110" s="133"/>
      <c r="R110" s="144"/>
      <c r="S110" s="145"/>
      <c r="T110" s="249"/>
      <c r="U110" s="104"/>
      <c r="V110" s="100">
        <f t="shared" si="4"/>
        <v>0</v>
      </c>
      <c r="W110" s="101" t="b">
        <f t="shared" si="5"/>
        <v>1</v>
      </c>
      <c r="X110" s="101" t="b">
        <f t="shared" si="6"/>
        <v>1</v>
      </c>
      <c r="Y110" s="102">
        <f t="shared" si="7"/>
        <v>0</v>
      </c>
      <c r="Z110" s="103"/>
    </row>
    <row r="111" spans="2:26" ht="15.75" thickBot="1" x14ac:dyDescent="0.3">
      <c r="B111" s="253"/>
      <c r="C111" s="256"/>
      <c r="D111" s="259"/>
      <c r="E111" s="93"/>
      <c r="F111" s="94"/>
      <c r="G111" s="95"/>
      <c r="H111" s="94"/>
      <c r="I111" s="262"/>
      <c r="J111" s="264"/>
      <c r="K111" s="84"/>
      <c r="L111" s="84"/>
      <c r="M111" s="240"/>
      <c r="N111" s="237"/>
      <c r="O111" s="234"/>
      <c r="P111" s="146"/>
      <c r="Q111" s="136"/>
      <c r="R111" s="147"/>
      <c r="S111" s="148"/>
      <c r="T111" s="250"/>
      <c r="U111" s="104"/>
      <c r="V111" s="100">
        <f t="shared" si="4"/>
        <v>0</v>
      </c>
      <c r="W111" s="101" t="b">
        <f t="shared" si="5"/>
        <v>1</v>
      </c>
      <c r="X111" s="101" t="b">
        <f t="shared" si="6"/>
        <v>1</v>
      </c>
      <c r="Y111" s="102">
        <f t="shared" si="7"/>
        <v>0</v>
      </c>
      <c r="Z111" s="103"/>
    </row>
    <row r="112" spans="2:26" ht="15.75" thickBot="1" x14ac:dyDescent="0.3">
      <c r="B112" s="253"/>
      <c r="C112" s="256"/>
      <c r="D112" s="259"/>
      <c r="E112" s="93"/>
      <c r="F112" s="94"/>
      <c r="G112" s="95"/>
      <c r="H112" s="94"/>
      <c r="I112" s="262"/>
      <c r="J112" s="264"/>
      <c r="K112" s="84"/>
      <c r="L112" s="84"/>
      <c r="M112" s="240"/>
      <c r="N112" s="237"/>
      <c r="O112" s="234"/>
      <c r="P112" s="136"/>
      <c r="Q112" s="136"/>
      <c r="R112" s="147"/>
      <c r="S112" s="148"/>
      <c r="T112" s="250"/>
      <c r="U112" s="104"/>
      <c r="V112" s="100">
        <f t="shared" si="4"/>
        <v>0</v>
      </c>
      <c r="W112" s="101" t="b">
        <f t="shared" si="5"/>
        <v>1</v>
      </c>
      <c r="X112" s="101" t="b">
        <f t="shared" si="6"/>
        <v>1</v>
      </c>
      <c r="Y112" s="102">
        <f t="shared" si="7"/>
        <v>0</v>
      </c>
      <c r="Z112" s="103"/>
    </row>
    <row r="113" spans="2:26" ht="15.75" thickBot="1" x14ac:dyDescent="0.3">
      <c r="B113" s="253"/>
      <c r="C113" s="256"/>
      <c r="D113" s="259"/>
      <c r="E113" s="95"/>
      <c r="F113" s="94"/>
      <c r="G113" s="95"/>
      <c r="H113" s="94"/>
      <c r="I113" s="262"/>
      <c r="J113" s="264"/>
      <c r="K113" s="84"/>
      <c r="L113" s="84"/>
      <c r="M113" s="240"/>
      <c r="N113" s="237"/>
      <c r="O113" s="234"/>
      <c r="P113" s="136"/>
      <c r="Q113" s="136"/>
      <c r="R113" s="147"/>
      <c r="S113" s="148"/>
      <c r="T113" s="250"/>
      <c r="U113" s="104"/>
      <c r="V113" s="100">
        <f t="shared" si="4"/>
        <v>0</v>
      </c>
      <c r="W113" s="101" t="b">
        <f t="shared" si="5"/>
        <v>1</v>
      </c>
      <c r="X113" s="101" t="b">
        <f t="shared" si="6"/>
        <v>1</v>
      </c>
      <c r="Y113" s="102">
        <f t="shared" si="7"/>
        <v>0</v>
      </c>
      <c r="Z113" s="103"/>
    </row>
    <row r="114" spans="2:26" ht="15.75" thickBot="1" x14ac:dyDescent="0.3">
      <c r="B114" s="253"/>
      <c r="C114" s="256"/>
      <c r="D114" s="259"/>
      <c r="E114" s="95"/>
      <c r="F114" s="94"/>
      <c r="G114" s="95"/>
      <c r="H114" s="94"/>
      <c r="I114" s="262"/>
      <c r="J114" s="264"/>
      <c r="K114" s="84"/>
      <c r="L114" s="84"/>
      <c r="M114" s="240"/>
      <c r="N114" s="237"/>
      <c r="O114" s="234"/>
      <c r="P114" s="136"/>
      <c r="Q114" s="136"/>
      <c r="R114" s="147"/>
      <c r="S114" s="148"/>
      <c r="T114" s="250"/>
      <c r="U114" s="104"/>
      <c r="V114" s="100">
        <f t="shared" si="4"/>
        <v>0</v>
      </c>
      <c r="W114" s="101" t="b">
        <f t="shared" si="5"/>
        <v>1</v>
      </c>
      <c r="X114" s="101" t="b">
        <f t="shared" si="6"/>
        <v>1</v>
      </c>
      <c r="Y114" s="102">
        <f t="shared" si="7"/>
        <v>0</v>
      </c>
      <c r="Z114" s="103"/>
    </row>
    <row r="115" spans="2:26" ht="15.75" thickBot="1" x14ac:dyDescent="0.3">
      <c r="B115" s="254"/>
      <c r="C115" s="257"/>
      <c r="D115" s="260"/>
      <c r="E115" s="96"/>
      <c r="F115" s="97"/>
      <c r="G115" s="96"/>
      <c r="H115" s="97"/>
      <c r="I115" s="263"/>
      <c r="J115" s="265"/>
      <c r="K115" s="89"/>
      <c r="L115" s="89"/>
      <c r="M115" s="241"/>
      <c r="N115" s="238"/>
      <c r="O115" s="235"/>
      <c r="P115" s="149"/>
      <c r="Q115" s="140"/>
      <c r="R115" s="150"/>
      <c r="S115" s="151"/>
      <c r="T115" s="251"/>
      <c r="U115" s="104"/>
      <c r="V115" s="100">
        <f t="shared" si="4"/>
        <v>0</v>
      </c>
      <c r="W115" s="101" t="b">
        <f t="shared" si="5"/>
        <v>1</v>
      </c>
      <c r="X115" s="101" t="b">
        <f t="shared" si="6"/>
        <v>1</v>
      </c>
      <c r="Y115" s="102">
        <f t="shared" si="7"/>
        <v>0</v>
      </c>
      <c r="Z115" s="103"/>
    </row>
    <row r="116" spans="2:26" ht="15.75" thickBot="1" x14ac:dyDescent="0.3">
      <c r="B116" s="252">
        <v>18</v>
      </c>
      <c r="C116" s="255"/>
      <c r="D116" s="258"/>
      <c r="E116" s="90"/>
      <c r="F116" s="98"/>
      <c r="G116" s="90"/>
      <c r="H116" s="91"/>
      <c r="I116" s="261"/>
      <c r="J116" s="264"/>
      <c r="K116" s="92"/>
      <c r="L116" s="84"/>
      <c r="M116" s="239"/>
      <c r="N116" s="236"/>
      <c r="O116" s="233"/>
      <c r="P116" s="143"/>
      <c r="Q116" s="133"/>
      <c r="R116" s="144"/>
      <c r="S116" s="145"/>
      <c r="T116" s="249"/>
      <c r="U116" s="104"/>
      <c r="V116" s="100">
        <f t="shared" si="4"/>
        <v>0</v>
      </c>
      <c r="W116" s="101" t="b">
        <f t="shared" si="5"/>
        <v>1</v>
      </c>
      <c r="X116" s="101" t="b">
        <f t="shared" si="6"/>
        <v>1</v>
      </c>
      <c r="Y116" s="102">
        <f t="shared" si="7"/>
        <v>0</v>
      </c>
      <c r="Z116" s="103"/>
    </row>
    <row r="117" spans="2:26" ht="15.75" thickBot="1" x14ac:dyDescent="0.3">
      <c r="B117" s="253"/>
      <c r="C117" s="256"/>
      <c r="D117" s="259"/>
      <c r="E117" s="93"/>
      <c r="F117" s="94"/>
      <c r="G117" s="95"/>
      <c r="H117" s="94"/>
      <c r="I117" s="262"/>
      <c r="J117" s="264"/>
      <c r="K117" s="84"/>
      <c r="L117" s="84"/>
      <c r="M117" s="240"/>
      <c r="N117" s="237"/>
      <c r="O117" s="234"/>
      <c r="P117" s="146"/>
      <c r="Q117" s="136"/>
      <c r="R117" s="147"/>
      <c r="S117" s="148"/>
      <c r="T117" s="250"/>
      <c r="U117" s="104"/>
      <c r="V117" s="100">
        <f t="shared" si="4"/>
        <v>0</v>
      </c>
      <c r="W117" s="101" t="b">
        <f t="shared" si="5"/>
        <v>1</v>
      </c>
      <c r="X117" s="101" t="b">
        <f t="shared" si="6"/>
        <v>1</v>
      </c>
      <c r="Y117" s="102">
        <f t="shared" si="7"/>
        <v>0</v>
      </c>
      <c r="Z117" s="103"/>
    </row>
    <row r="118" spans="2:26" ht="15.75" thickBot="1" x14ac:dyDescent="0.3">
      <c r="B118" s="253"/>
      <c r="C118" s="256"/>
      <c r="D118" s="259"/>
      <c r="E118" s="93"/>
      <c r="F118" s="94"/>
      <c r="G118" s="95"/>
      <c r="H118" s="94"/>
      <c r="I118" s="262"/>
      <c r="J118" s="264"/>
      <c r="K118" s="84"/>
      <c r="L118" s="84"/>
      <c r="M118" s="240"/>
      <c r="N118" s="237"/>
      <c r="O118" s="234"/>
      <c r="P118" s="136"/>
      <c r="Q118" s="136"/>
      <c r="R118" s="147"/>
      <c r="S118" s="148"/>
      <c r="T118" s="250"/>
      <c r="U118" s="104"/>
      <c r="V118" s="100">
        <f t="shared" si="4"/>
        <v>0</v>
      </c>
      <c r="W118" s="101" t="b">
        <f t="shared" si="5"/>
        <v>1</v>
      </c>
      <c r="X118" s="101" t="b">
        <f t="shared" si="6"/>
        <v>1</v>
      </c>
      <c r="Y118" s="102">
        <f t="shared" si="7"/>
        <v>0</v>
      </c>
      <c r="Z118" s="103"/>
    </row>
    <row r="119" spans="2:26" ht="15.75" thickBot="1" x14ac:dyDescent="0.3">
      <c r="B119" s="253"/>
      <c r="C119" s="256"/>
      <c r="D119" s="259"/>
      <c r="E119" s="95"/>
      <c r="F119" s="94"/>
      <c r="G119" s="95"/>
      <c r="H119" s="94"/>
      <c r="I119" s="262"/>
      <c r="J119" s="264"/>
      <c r="K119" s="84"/>
      <c r="L119" s="84"/>
      <c r="M119" s="240"/>
      <c r="N119" s="237"/>
      <c r="O119" s="234"/>
      <c r="P119" s="136"/>
      <c r="Q119" s="136"/>
      <c r="R119" s="147"/>
      <c r="S119" s="148"/>
      <c r="T119" s="250"/>
      <c r="U119" s="104"/>
      <c r="V119" s="100">
        <f t="shared" si="4"/>
        <v>0</v>
      </c>
      <c r="W119" s="101" t="b">
        <f t="shared" si="5"/>
        <v>1</v>
      </c>
      <c r="X119" s="101" t="b">
        <f t="shared" si="6"/>
        <v>1</v>
      </c>
      <c r="Y119" s="102">
        <f t="shared" si="7"/>
        <v>0</v>
      </c>
      <c r="Z119" s="103"/>
    </row>
    <row r="120" spans="2:26" ht="15.75" thickBot="1" x14ac:dyDescent="0.3">
      <c r="B120" s="253"/>
      <c r="C120" s="256"/>
      <c r="D120" s="259"/>
      <c r="E120" s="95"/>
      <c r="F120" s="94"/>
      <c r="G120" s="95"/>
      <c r="H120" s="94"/>
      <c r="I120" s="262"/>
      <c r="J120" s="264"/>
      <c r="K120" s="84"/>
      <c r="L120" s="84"/>
      <c r="M120" s="240"/>
      <c r="N120" s="237"/>
      <c r="O120" s="234"/>
      <c r="P120" s="136"/>
      <c r="Q120" s="136"/>
      <c r="R120" s="147"/>
      <c r="S120" s="148"/>
      <c r="T120" s="250"/>
      <c r="U120" s="104"/>
      <c r="V120" s="100">
        <f t="shared" si="4"/>
        <v>0</v>
      </c>
      <c r="W120" s="101" t="b">
        <f t="shared" si="5"/>
        <v>1</v>
      </c>
      <c r="X120" s="101" t="b">
        <f t="shared" si="6"/>
        <v>1</v>
      </c>
      <c r="Y120" s="102">
        <f t="shared" si="7"/>
        <v>0</v>
      </c>
      <c r="Z120" s="103"/>
    </row>
    <row r="121" spans="2:26" ht="15.75" thickBot="1" x14ac:dyDescent="0.3">
      <c r="B121" s="254"/>
      <c r="C121" s="257"/>
      <c r="D121" s="260"/>
      <c r="E121" s="96"/>
      <c r="F121" s="97"/>
      <c r="G121" s="96"/>
      <c r="H121" s="97"/>
      <c r="I121" s="263"/>
      <c r="J121" s="265"/>
      <c r="K121" s="89"/>
      <c r="L121" s="89"/>
      <c r="M121" s="241"/>
      <c r="N121" s="238"/>
      <c r="O121" s="235"/>
      <c r="P121" s="149"/>
      <c r="Q121" s="140"/>
      <c r="R121" s="150"/>
      <c r="S121" s="151"/>
      <c r="T121" s="251"/>
      <c r="U121" s="104"/>
      <c r="V121" s="100">
        <f t="shared" si="4"/>
        <v>0</v>
      </c>
      <c r="W121" s="101" t="b">
        <f t="shared" si="5"/>
        <v>1</v>
      </c>
      <c r="X121" s="101" t="b">
        <f t="shared" si="6"/>
        <v>1</v>
      </c>
      <c r="Y121" s="102">
        <f t="shared" si="7"/>
        <v>0</v>
      </c>
      <c r="Z121" s="103"/>
    </row>
    <row r="122" spans="2:26" ht="15.75" thickBot="1" x14ac:dyDescent="0.3">
      <c r="B122" s="252">
        <v>19</v>
      </c>
      <c r="C122" s="255"/>
      <c r="D122" s="258"/>
      <c r="E122" s="90"/>
      <c r="F122" s="98"/>
      <c r="G122" s="90"/>
      <c r="H122" s="91"/>
      <c r="I122" s="261"/>
      <c r="J122" s="264"/>
      <c r="K122" s="92"/>
      <c r="L122" s="84"/>
      <c r="M122" s="239"/>
      <c r="N122" s="236"/>
      <c r="O122" s="233"/>
      <c r="P122" s="143"/>
      <c r="Q122" s="133"/>
      <c r="R122" s="144"/>
      <c r="S122" s="145"/>
      <c r="T122" s="249"/>
      <c r="U122" s="104"/>
      <c r="V122" s="100">
        <f t="shared" si="4"/>
        <v>0</v>
      </c>
      <c r="W122" s="101" t="b">
        <f t="shared" si="5"/>
        <v>1</v>
      </c>
      <c r="X122" s="101" t="b">
        <f t="shared" si="6"/>
        <v>1</v>
      </c>
      <c r="Y122" s="102">
        <f t="shared" si="7"/>
        <v>0</v>
      </c>
      <c r="Z122" s="103"/>
    </row>
    <row r="123" spans="2:26" ht="15.75" thickBot="1" x14ac:dyDescent="0.3">
      <c r="B123" s="253"/>
      <c r="C123" s="256"/>
      <c r="D123" s="259"/>
      <c r="E123" s="93"/>
      <c r="F123" s="94"/>
      <c r="G123" s="95"/>
      <c r="H123" s="94"/>
      <c r="I123" s="262"/>
      <c r="J123" s="264"/>
      <c r="K123" s="84"/>
      <c r="L123" s="84"/>
      <c r="M123" s="240"/>
      <c r="N123" s="237"/>
      <c r="O123" s="234"/>
      <c r="P123" s="146"/>
      <c r="Q123" s="136"/>
      <c r="R123" s="147"/>
      <c r="S123" s="148"/>
      <c r="T123" s="250"/>
      <c r="U123" s="104"/>
      <c r="V123" s="100">
        <f t="shared" si="4"/>
        <v>0</v>
      </c>
      <c r="W123" s="101" t="b">
        <f t="shared" si="5"/>
        <v>1</v>
      </c>
      <c r="X123" s="101" t="b">
        <f t="shared" si="6"/>
        <v>1</v>
      </c>
      <c r="Y123" s="102">
        <f t="shared" si="7"/>
        <v>0</v>
      </c>
      <c r="Z123" s="103"/>
    </row>
    <row r="124" spans="2:26" ht="15.75" thickBot="1" x14ac:dyDescent="0.3">
      <c r="B124" s="253"/>
      <c r="C124" s="256"/>
      <c r="D124" s="259"/>
      <c r="E124" s="93"/>
      <c r="F124" s="94"/>
      <c r="G124" s="95"/>
      <c r="H124" s="94"/>
      <c r="I124" s="262"/>
      <c r="J124" s="264"/>
      <c r="K124" s="84"/>
      <c r="L124" s="84"/>
      <c r="M124" s="240"/>
      <c r="N124" s="237"/>
      <c r="O124" s="234"/>
      <c r="P124" s="136"/>
      <c r="Q124" s="136"/>
      <c r="R124" s="147"/>
      <c r="S124" s="148"/>
      <c r="T124" s="250"/>
      <c r="U124" s="104"/>
      <c r="V124" s="100">
        <f t="shared" si="4"/>
        <v>0</v>
      </c>
      <c r="W124" s="101" t="b">
        <f t="shared" si="5"/>
        <v>1</v>
      </c>
      <c r="X124" s="101" t="b">
        <f t="shared" si="6"/>
        <v>1</v>
      </c>
      <c r="Y124" s="102">
        <f t="shared" si="7"/>
        <v>0</v>
      </c>
      <c r="Z124" s="103"/>
    </row>
    <row r="125" spans="2:26" ht="15.75" thickBot="1" x14ac:dyDescent="0.3">
      <c r="B125" s="253"/>
      <c r="C125" s="256"/>
      <c r="D125" s="259"/>
      <c r="E125" s="95"/>
      <c r="F125" s="94"/>
      <c r="G125" s="95"/>
      <c r="H125" s="94"/>
      <c r="I125" s="262"/>
      <c r="J125" s="264"/>
      <c r="K125" s="84"/>
      <c r="L125" s="84"/>
      <c r="M125" s="240"/>
      <c r="N125" s="237"/>
      <c r="O125" s="234"/>
      <c r="P125" s="136"/>
      <c r="Q125" s="136"/>
      <c r="R125" s="147"/>
      <c r="S125" s="148"/>
      <c r="T125" s="250"/>
      <c r="U125" s="104"/>
      <c r="V125" s="100">
        <f t="shared" si="4"/>
        <v>0</v>
      </c>
      <c r="W125" s="101" t="b">
        <f t="shared" si="5"/>
        <v>1</v>
      </c>
      <c r="X125" s="101" t="b">
        <f t="shared" si="6"/>
        <v>1</v>
      </c>
      <c r="Y125" s="102">
        <f t="shared" si="7"/>
        <v>0</v>
      </c>
      <c r="Z125" s="103"/>
    </row>
    <row r="126" spans="2:26" ht="15.75" thickBot="1" x14ac:dyDescent="0.3">
      <c r="B126" s="253"/>
      <c r="C126" s="256"/>
      <c r="D126" s="259"/>
      <c r="E126" s="95"/>
      <c r="F126" s="94"/>
      <c r="G126" s="95"/>
      <c r="H126" s="94"/>
      <c r="I126" s="262"/>
      <c r="J126" s="264"/>
      <c r="K126" s="84"/>
      <c r="L126" s="84"/>
      <c r="M126" s="240"/>
      <c r="N126" s="237"/>
      <c r="O126" s="234"/>
      <c r="P126" s="136"/>
      <c r="Q126" s="136"/>
      <c r="R126" s="147"/>
      <c r="S126" s="148"/>
      <c r="T126" s="250"/>
      <c r="U126" s="104"/>
      <c r="V126" s="100">
        <f t="shared" si="4"/>
        <v>0</v>
      </c>
      <c r="W126" s="101" t="b">
        <f t="shared" si="5"/>
        <v>1</v>
      </c>
      <c r="X126" s="101" t="b">
        <f t="shared" si="6"/>
        <v>1</v>
      </c>
      <c r="Y126" s="102">
        <f t="shared" si="7"/>
        <v>0</v>
      </c>
      <c r="Z126" s="103"/>
    </row>
    <row r="127" spans="2:26" ht="15.75" thickBot="1" x14ac:dyDescent="0.3">
      <c r="B127" s="254"/>
      <c r="C127" s="257"/>
      <c r="D127" s="260"/>
      <c r="E127" s="96"/>
      <c r="F127" s="97"/>
      <c r="G127" s="96"/>
      <c r="H127" s="97"/>
      <c r="I127" s="263"/>
      <c r="J127" s="265"/>
      <c r="K127" s="89"/>
      <c r="L127" s="89"/>
      <c r="M127" s="241"/>
      <c r="N127" s="238"/>
      <c r="O127" s="235"/>
      <c r="P127" s="149"/>
      <c r="Q127" s="140"/>
      <c r="R127" s="150"/>
      <c r="S127" s="151"/>
      <c r="T127" s="251"/>
      <c r="U127" s="104"/>
      <c r="V127" s="100">
        <f t="shared" si="4"/>
        <v>0</v>
      </c>
      <c r="W127" s="101" t="b">
        <f t="shared" si="5"/>
        <v>1</v>
      </c>
      <c r="X127" s="101" t="b">
        <f t="shared" si="6"/>
        <v>1</v>
      </c>
      <c r="Y127" s="102">
        <f t="shared" si="7"/>
        <v>0</v>
      </c>
      <c r="Z127" s="103"/>
    </row>
    <row r="128" spans="2:26" ht="15.75" thickBot="1" x14ac:dyDescent="0.3">
      <c r="B128" s="252">
        <v>20</v>
      </c>
      <c r="C128" s="255"/>
      <c r="D128" s="258"/>
      <c r="E128" s="90"/>
      <c r="F128" s="98"/>
      <c r="G128" s="90"/>
      <c r="H128" s="91"/>
      <c r="I128" s="261"/>
      <c r="J128" s="264"/>
      <c r="K128" s="92"/>
      <c r="L128" s="84"/>
      <c r="M128" s="239"/>
      <c r="N128" s="236"/>
      <c r="O128" s="233"/>
      <c r="P128" s="143"/>
      <c r="Q128" s="133"/>
      <c r="R128" s="144"/>
      <c r="S128" s="145"/>
      <c r="T128" s="249"/>
      <c r="U128" s="104"/>
      <c r="V128" s="100">
        <f t="shared" si="4"/>
        <v>0</v>
      </c>
      <c r="W128" s="101" t="b">
        <f t="shared" si="5"/>
        <v>1</v>
      </c>
      <c r="X128" s="101" t="b">
        <f t="shared" si="6"/>
        <v>1</v>
      </c>
      <c r="Y128" s="102">
        <f t="shared" si="7"/>
        <v>0</v>
      </c>
      <c r="Z128" s="103"/>
    </row>
    <row r="129" spans="2:26" ht="15.75" thickBot="1" x14ac:dyDescent="0.3">
      <c r="B129" s="253"/>
      <c r="C129" s="256"/>
      <c r="D129" s="259"/>
      <c r="E129" s="93"/>
      <c r="F129" s="94"/>
      <c r="G129" s="95"/>
      <c r="H129" s="94"/>
      <c r="I129" s="262"/>
      <c r="J129" s="264"/>
      <c r="K129" s="84"/>
      <c r="L129" s="84"/>
      <c r="M129" s="240"/>
      <c r="N129" s="237"/>
      <c r="O129" s="234"/>
      <c r="P129" s="146"/>
      <c r="Q129" s="136"/>
      <c r="R129" s="147"/>
      <c r="S129" s="148"/>
      <c r="T129" s="250"/>
      <c r="U129" s="104"/>
      <c r="V129" s="100">
        <f t="shared" si="4"/>
        <v>0</v>
      </c>
      <c r="W129" s="101" t="b">
        <f t="shared" si="5"/>
        <v>1</v>
      </c>
      <c r="X129" s="101" t="b">
        <f t="shared" si="6"/>
        <v>1</v>
      </c>
      <c r="Y129" s="102">
        <f t="shared" si="7"/>
        <v>0</v>
      </c>
      <c r="Z129" s="103"/>
    </row>
    <row r="130" spans="2:26" ht="15.75" thickBot="1" x14ac:dyDescent="0.3">
      <c r="B130" s="253"/>
      <c r="C130" s="256"/>
      <c r="D130" s="259"/>
      <c r="E130" s="93"/>
      <c r="F130" s="94"/>
      <c r="G130" s="95"/>
      <c r="H130" s="94"/>
      <c r="I130" s="262"/>
      <c r="J130" s="264"/>
      <c r="K130" s="84"/>
      <c r="L130" s="84"/>
      <c r="M130" s="240"/>
      <c r="N130" s="237"/>
      <c r="O130" s="234"/>
      <c r="P130" s="136"/>
      <c r="Q130" s="136"/>
      <c r="R130" s="147"/>
      <c r="S130" s="148"/>
      <c r="T130" s="250"/>
      <c r="U130" s="104"/>
      <c r="V130" s="100">
        <f t="shared" si="4"/>
        <v>0</v>
      </c>
      <c r="W130" s="101" t="b">
        <f t="shared" si="5"/>
        <v>1</v>
      </c>
      <c r="X130" s="101" t="b">
        <f t="shared" si="6"/>
        <v>1</v>
      </c>
      <c r="Y130" s="102">
        <f t="shared" si="7"/>
        <v>0</v>
      </c>
      <c r="Z130" s="103"/>
    </row>
    <row r="131" spans="2:26" ht="15.75" thickBot="1" x14ac:dyDescent="0.3">
      <c r="B131" s="253"/>
      <c r="C131" s="256"/>
      <c r="D131" s="259"/>
      <c r="E131" s="95"/>
      <c r="F131" s="94"/>
      <c r="G131" s="95"/>
      <c r="H131" s="94"/>
      <c r="I131" s="262"/>
      <c r="J131" s="264"/>
      <c r="K131" s="84"/>
      <c r="L131" s="84"/>
      <c r="M131" s="240"/>
      <c r="N131" s="237"/>
      <c r="O131" s="234"/>
      <c r="P131" s="136"/>
      <c r="Q131" s="136"/>
      <c r="R131" s="147"/>
      <c r="S131" s="148"/>
      <c r="T131" s="250"/>
      <c r="U131" s="104"/>
      <c r="V131" s="100">
        <f t="shared" si="4"/>
        <v>0</v>
      </c>
      <c r="W131" s="101" t="b">
        <f t="shared" si="5"/>
        <v>1</v>
      </c>
      <c r="X131" s="101" t="b">
        <f t="shared" si="6"/>
        <v>1</v>
      </c>
      <c r="Y131" s="102">
        <f t="shared" si="7"/>
        <v>0</v>
      </c>
      <c r="Z131" s="103"/>
    </row>
    <row r="132" spans="2:26" ht="15.75" thickBot="1" x14ac:dyDescent="0.3">
      <c r="B132" s="253"/>
      <c r="C132" s="256"/>
      <c r="D132" s="259"/>
      <c r="E132" s="95"/>
      <c r="F132" s="94"/>
      <c r="G132" s="95"/>
      <c r="H132" s="94"/>
      <c r="I132" s="262"/>
      <c r="J132" s="264"/>
      <c r="K132" s="84"/>
      <c r="L132" s="84"/>
      <c r="M132" s="240"/>
      <c r="N132" s="237"/>
      <c r="O132" s="234"/>
      <c r="P132" s="136"/>
      <c r="Q132" s="136"/>
      <c r="R132" s="147"/>
      <c r="S132" s="148"/>
      <c r="T132" s="250"/>
      <c r="U132" s="104"/>
      <c r="V132" s="100">
        <f t="shared" si="4"/>
        <v>0</v>
      </c>
      <c r="W132" s="101" t="b">
        <f t="shared" si="5"/>
        <v>1</v>
      </c>
      <c r="X132" s="101" t="b">
        <f t="shared" si="6"/>
        <v>1</v>
      </c>
      <c r="Y132" s="102">
        <f t="shared" si="7"/>
        <v>0</v>
      </c>
      <c r="Z132" s="103"/>
    </row>
    <row r="133" spans="2:26" ht="15.75" thickBot="1" x14ac:dyDescent="0.3">
      <c r="B133" s="254"/>
      <c r="C133" s="257"/>
      <c r="D133" s="260"/>
      <c r="E133" s="96"/>
      <c r="F133" s="97"/>
      <c r="G133" s="96"/>
      <c r="H133" s="97"/>
      <c r="I133" s="263"/>
      <c r="J133" s="265"/>
      <c r="K133" s="89"/>
      <c r="L133" s="89"/>
      <c r="M133" s="241"/>
      <c r="N133" s="238"/>
      <c r="O133" s="235"/>
      <c r="P133" s="149"/>
      <c r="Q133" s="140"/>
      <c r="R133" s="150"/>
      <c r="S133" s="151"/>
      <c r="T133" s="251"/>
      <c r="U133" s="104"/>
      <c r="V133" s="100">
        <f t="shared" si="4"/>
        <v>0</v>
      </c>
      <c r="W133" s="101" t="b">
        <f t="shared" si="5"/>
        <v>1</v>
      </c>
      <c r="X133" s="101" t="b">
        <f t="shared" si="6"/>
        <v>1</v>
      </c>
      <c r="Y133" s="102">
        <f t="shared" si="7"/>
        <v>0</v>
      </c>
      <c r="Z133" s="103"/>
    </row>
    <row r="134" spans="2:26" ht="15.75" thickBot="1" x14ac:dyDescent="0.3">
      <c r="B134" s="252">
        <v>21</v>
      </c>
      <c r="C134" s="255"/>
      <c r="D134" s="258"/>
      <c r="E134" s="90"/>
      <c r="F134" s="98"/>
      <c r="G134" s="90"/>
      <c r="H134" s="91"/>
      <c r="I134" s="261"/>
      <c r="J134" s="264"/>
      <c r="K134" s="92"/>
      <c r="L134" s="84"/>
      <c r="M134" s="239"/>
      <c r="N134" s="236"/>
      <c r="O134" s="233"/>
      <c r="P134" s="143"/>
      <c r="Q134" s="133"/>
      <c r="R134" s="144"/>
      <c r="S134" s="145"/>
      <c r="T134" s="249"/>
      <c r="U134" s="104"/>
      <c r="V134" s="100">
        <f t="shared" si="4"/>
        <v>0</v>
      </c>
      <c r="W134" s="101" t="b">
        <f t="shared" si="5"/>
        <v>1</v>
      </c>
      <c r="X134" s="101" t="b">
        <f t="shared" si="6"/>
        <v>1</v>
      </c>
      <c r="Y134" s="102">
        <f t="shared" si="7"/>
        <v>0</v>
      </c>
      <c r="Z134" s="103"/>
    </row>
    <row r="135" spans="2:26" ht="15.75" thickBot="1" x14ac:dyDescent="0.3">
      <c r="B135" s="253"/>
      <c r="C135" s="256"/>
      <c r="D135" s="259"/>
      <c r="E135" s="93"/>
      <c r="F135" s="94"/>
      <c r="G135" s="95"/>
      <c r="H135" s="94"/>
      <c r="I135" s="262"/>
      <c r="J135" s="264"/>
      <c r="K135" s="84"/>
      <c r="L135" s="84"/>
      <c r="M135" s="240"/>
      <c r="N135" s="237"/>
      <c r="O135" s="234"/>
      <c r="P135" s="146"/>
      <c r="Q135" s="136"/>
      <c r="R135" s="147"/>
      <c r="S135" s="148"/>
      <c r="T135" s="250"/>
      <c r="U135" s="104"/>
      <c r="V135" s="100">
        <f t="shared" si="4"/>
        <v>0</v>
      </c>
      <c r="W135" s="101" t="b">
        <f t="shared" si="5"/>
        <v>1</v>
      </c>
      <c r="X135" s="101" t="b">
        <f t="shared" si="6"/>
        <v>1</v>
      </c>
      <c r="Y135" s="102">
        <f t="shared" si="7"/>
        <v>0</v>
      </c>
      <c r="Z135" s="103"/>
    </row>
    <row r="136" spans="2:26" ht="15.75" thickBot="1" x14ac:dyDescent="0.3">
      <c r="B136" s="253"/>
      <c r="C136" s="256"/>
      <c r="D136" s="259"/>
      <c r="E136" s="93"/>
      <c r="F136" s="94"/>
      <c r="G136" s="95"/>
      <c r="H136" s="94"/>
      <c r="I136" s="262"/>
      <c r="J136" s="264"/>
      <c r="K136" s="84"/>
      <c r="L136" s="84"/>
      <c r="M136" s="240"/>
      <c r="N136" s="237"/>
      <c r="O136" s="234"/>
      <c r="P136" s="136"/>
      <c r="Q136" s="136"/>
      <c r="R136" s="147"/>
      <c r="S136" s="148"/>
      <c r="T136" s="250"/>
      <c r="U136" s="104"/>
      <c r="V136" s="100">
        <f t="shared" si="4"/>
        <v>0</v>
      </c>
      <c r="W136" s="101" t="b">
        <f t="shared" si="5"/>
        <v>1</v>
      </c>
      <c r="X136" s="101" t="b">
        <f t="shared" si="6"/>
        <v>1</v>
      </c>
      <c r="Y136" s="102">
        <f t="shared" si="7"/>
        <v>0</v>
      </c>
      <c r="Z136" s="103"/>
    </row>
    <row r="137" spans="2:26" ht="15.75" thickBot="1" x14ac:dyDescent="0.3">
      <c r="B137" s="253"/>
      <c r="C137" s="256"/>
      <c r="D137" s="259"/>
      <c r="E137" s="95"/>
      <c r="F137" s="94"/>
      <c r="G137" s="95"/>
      <c r="H137" s="94"/>
      <c r="I137" s="262"/>
      <c r="J137" s="264"/>
      <c r="K137" s="84"/>
      <c r="L137" s="84"/>
      <c r="M137" s="240"/>
      <c r="N137" s="237"/>
      <c r="O137" s="234"/>
      <c r="P137" s="136"/>
      <c r="Q137" s="136"/>
      <c r="R137" s="147"/>
      <c r="S137" s="148"/>
      <c r="T137" s="250"/>
      <c r="U137" s="104"/>
      <c r="V137" s="100">
        <f t="shared" si="4"/>
        <v>0</v>
      </c>
      <c r="W137" s="101" t="b">
        <f t="shared" si="5"/>
        <v>1</v>
      </c>
      <c r="X137" s="101" t="b">
        <f t="shared" si="6"/>
        <v>1</v>
      </c>
      <c r="Y137" s="102">
        <f t="shared" si="7"/>
        <v>0</v>
      </c>
      <c r="Z137" s="103"/>
    </row>
    <row r="138" spans="2:26" ht="15.75" thickBot="1" x14ac:dyDescent="0.3">
      <c r="B138" s="253"/>
      <c r="C138" s="256"/>
      <c r="D138" s="259"/>
      <c r="E138" s="95"/>
      <c r="F138" s="94"/>
      <c r="G138" s="95"/>
      <c r="H138" s="94"/>
      <c r="I138" s="262"/>
      <c r="J138" s="264"/>
      <c r="K138" s="84"/>
      <c r="L138" s="84"/>
      <c r="M138" s="240"/>
      <c r="N138" s="237"/>
      <c r="O138" s="234"/>
      <c r="P138" s="136"/>
      <c r="Q138" s="136"/>
      <c r="R138" s="147"/>
      <c r="S138" s="148"/>
      <c r="T138" s="250"/>
      <c r="U138" s="104"/>
      <c r="V138" s="100">
        <f t="shared" si="4"/>
        <v>0</v>
      </c>
      <c r="W138" s="101" t="b">
        <f t="shared" si="5"/>
        <v>1</v>
      </c>
      <c r="X138" s="101" t="b">
        <f t="shared" si="6"/>
        <v>1</v>
      </c>
      <c r="Y138" s="102">
        <f t="shared" si="7"/>
        <v>0</v>
      </c>
      <c r="Z138" s="103"/>
    </row>
    <row r="139" spans="2:26" ht="15.75" thickBot="1" x14ac:dyDescent="0.3">
      <c r="B139" s="254"/>
      <c r="C139" s="257"/>
      <c r="D139" s="260"/>
      <c r="E139" s="96"/>
      <c r="F139" s="97"/>
      <c r="G139" s="96"/>
      <c r="H139" s="97"/>
      <c r="I139" s="263"/>
      <c r="J139" s="265"/>
      <c r="K139" s="89"/>
      <c r="L139" s="89"/>
      <c r="M139" s="241"/>
      <c r="N139" s="238"/>
      <c r="O139" s="235"/>
      <c r="P139" s="149"/>
      <c r="Q139" s="140"/>
      <c r="R139" s="150"/>
      <c r="S139" s="151"/>
      <c r="T139" s="251"/>
      <c r="U139" s="104"/>
      <c r="V139" s="100">
        <f t="shared" si="4"/>
        <v>0</v>
      </c>
      <c r="W139" s="101" t="b">
        <f t="shared" si="5"/>
        <v>1</v>
      </c>
      <c r="X139" s="101" t="b">
        <f t="shared" si="6"/>
        <v>1</v>
      </c>
      <c r="Y139" s="102">
        <f t="shared" si="7"/>
        <v>0</v>
      </c>
      <c r="Z139" s="103"/>
    </row>
    <row r="140" spans="2:26" ht="15.75" thickBot="1" x14ac:dyDescent="0.3">
      <c r="B140" s="252">
        <v>22</v>
      </c>
      <c r="C140" s="255"/>
      <c r="D140" s="258"/>
      <c r="E140" s="90"/>
      <c r="F140" s="98"/>
      <c r="G140" s="90"/>
      <c r="H140" s="91"/>
      <c r="I140" s="261"/>
      <c r="J140" s="264"/>
      <c r="K140" s="92"/>
      <c r="L140" s="84"/>
      <c r="M140" s="239"/>
      <c r="N140" s="236"/>
      <c r="O140" s="233"/>
      <c r="P140" s="143"/>
      <c r="Q140" s="133"/>
      <c r="R140" s="144"/>
      <c r="S140" s="145"/>
      <c r="T140" s="249"/>
      <c r="U140" s="104"/>
      <c r="V140" s="100">
        <f t="shared" si="4"/>
        <v>0</v>
      </c>
      <c r="W140" s="101" t="b">
        <f t="shared" si="5"/>
        <v>1</v>
      </c>
      <c r="X140" s="101" t="b">
        <f t="shared" si="6"/>
        <v>1</v>
      </c>
      <c r="Y140" s="102">
        <f t="shared" si="7"/>
        <v>0</v>
      </c>
      <c r="Z140" s="103"/>
    </row>
    <row r="141" spans="2:26" ht="15.75" thickBot="1" x14ac:dyDescent="0.3">
      <c r="B141" s="253"/>
      <c r="C141" s="256"/>
      <c r="D141" s="259"/>
      <c r="E141" s="93"/>
      <c r="F141" s="94"/>
      <c r="G141" s="95"/>
      <c r="H141" s="94"/>
      <c r="I141" s="262"/>
      <c r="J141" s="264"/>
      <c r="K141" s="84"/>
      <c r="L141" s="84"/>
      <c r="M141" s="240"/>
      <c r="N141" s="237"/>
      <c r="O141" s="234"/>
      <c r="P141" s="146"/>
      <c r="Q141" s="136"/>
      <c r="R141" s="147"/>
      <c r="S141" s="148"/>
      <c r="T141" s="250"/>
      <c r="U141" s="104"/>
      <c r="V141" s="100">
        <f t="shared" si="4"/>
        <v>0</v>
      </c>
      <c r="W141" s="101" t="b">
        <f t="shared" si="5"/>
        <v>1</v>
      </c>
      <c r="X141" s="101" t="b">
        <f t="shared" si="6"/>
        <v>1</v>
      </c>
      <c r="Y141" s="102">
        <f t="shared" si="7"/>
        <v>0</v>
      </c>
      <c r="Z141" s="103"/>
    </row>
    <row r="142" spans="2:26" ht="15.75" thickBot="1" x14ac:dyDescent="0.3">
      <c r="B142" s="253"/>
      <c r="C142" s="256"/>
      <c r="D142" s="259"/>
      <c r="E142" s="93"/>
      <c r="F142" s="94"/>
      <c r="G142" s="95"/>
      <c r="H142" s="94"/>
      <c r="I142" s="262"/>
      <c r="J142" s="264"/>
      <c r="K142" s="84"/>
      <c r="L142" s="84"/>
      <c r="M142" s="240"/>
      <c r="N142" s="237"/>
      <c r="O142" s="234"/>
      <c r="P142" s="136"/>
      <c r="Q142" s="136"/>
      <c r="R142" s="147"/>
      <c r="S142" s="148"/>
      <c r="T142" s="250"/>
      <c r="U142" s="104"/>
      <c r="V142" s="100">
        <f t="shared" ref="V142:V205" si="8">+K142*tx_apoio</f>
        <v>0</v>
      </c>
      <c r="W142" s="101" t="b">
        <f t="shared" ref="W142:W205" si="9">IF(AND(G142=K142, K142=R142),TRUE,FALSE)</f>
        <v>1</v>
      </c>
      <c r="X142" s="101" t="b">
        <f t="shared" ref="X142:X205" si="10">IF(AND(H142=L142, L142=S142),TRUE,FALSE)</f>
        <v>1</v>
      </c>
      <c r="Y142" s="102">
        <f t="shared" ref="Y142:Y205" si="11">IF(AND(W142=TRUE, X142=TRUE), V142, 0)</f>
        <v>0</v>
      </c>
      <c r="Z142" s="103"/>
    </row>
    <row r="143" spans="2:26" ht="15.75" thickBot="1" x14ac:dyDescent="0.3">
      <c r="B143" s="253"/>
      <c r="C143" s="256"/>
      <c r="D143" s="259"/>
      <c r="E143" s="95"/>
      <c r="F143" s="94"/>
      <c r="G143" s="95"/>
      <c r="H143" s="94"/>
      <c r="I143" s="262"/>
      <c r="J143" s="264"/>
      <c r="K143" s="84"/>
      <c r="L143" s="84"/>
      <c r="M143" s="240"/>
      <c r="N143" s="237"/>
      <c r="O143" s="234"/>
      <c r="P143" s="136"/>
      <c r="Q143" s="136"/>
      <c r="R143" s="147"/>
      <c r="S143" s="148"/>
      <c r="T143" s="250"/>
      <c r="U143" s="104"/>
      <c r="V143" s="100">
        <f t="shared" si="8"/>
        <v>0</v>
      </c>
      <c r="W143" s="101" t="b">
        <f t="shared" si="9"/>
        <v>1</v>
      </c>
      <c r="X143" s="101" t="b">
        <f t="shared" si="10"/>
        <v>1</v>
      </c>
      <c r="Y143" s="102">
        <f t="shared" si="11"/>
        <v>0</v>
      </c>
      <c r="Z143" s="103"/>
    </row>
    <row r="144" spans="2:26" ht="15.75" thickBot="1" x14ac:dyDescent="0.3">
      <c r="B144" s="253"/>
      <c r="C144" s="256"/>
      <c r="D144" s="259"/>
      <c r="E144" s="95"/>
      <c r="F144" s="94"/>
      <c r="G144" s="95"/>
      <c r="H144" s="94"/>
      <c r="I144" s="262"/>
      <c r="J144" s="264"/>
      <c r="K144" s="84"/>
      <c r="L144" s="84"/>
      <c r="M144" s="240"/>
      <c r="N144" s="237"/>
      <c r="O144" s="234"/>
      <c r="P144" s="136"/>
      <c r="Q144" s="136"/>
      <c r="R144" s="147"/>
      <c r="S144" s="148"/>
      <c r="T144" s="250"/>
      <c r="U144" s="104"/>
      <c r="V144" s="100">
        <f t="shared" si="8"/>
        <v>0</v>
      </c>
      <c r="W144" s="101" t="b">
        <f t="shared" si="9"/>
        <v>1</v>
      </c>
      <c r="X144" s="101" t="b">
        <f t="shared" si="10"/>
        <v>1</v>
      </c>
      <c r="Y144" s="102">
        <f t="shared" si="11"/>
        <v>0</v>
      </c>
      <c r="Z144" s="103"/>
    </row>
    <row r="145" spans="2:26" ht="15.75" thickBot="1" x14ac:dyDescent="0.3">
      <c r="B145" s="254"/>
      <c r="C145" s="257"/>
      <c r="D145" s="260"/>
      <c r="E145" s="96"/>
      <c r="F145" s="97"/>
      <c r="G145" s="96"/>
      <c r="H145" s="97"/>
      <c r="I145" s="263"/>
      <c r="J145" s="265"/>
      <c r="K145" s="89"/>
      <c r="L145" s="89"/>
      <c r="M145" s="241"/>
      <c r="N145" s="238"/>
      <c r="O145" s="235"/>
      <c r="P145" s="149"/>
      <c r="Q145" s="140"/>
      <c r="R145" s="150"/>
      <c r="S145" s="151"/>
      <c r="T145" s="251"/>
      <c r="U145" s="104"/>
      <c r="V145" s="100">
        <f t="shared" si="8"/>
        <v>0</v>
      </c>
      <c r="W145" s="101" t="b">
        <f t="shared" si="9"/>
        <v>1</v>
      </c>
      <c r="X145" s="101" t="b">
        <f t="shared" si="10"/>
        <v>1</v>
      </c>
      <c r="Y145" s="102">
        <f t="shared" si="11"/>
        <v>0</v>
      </c>
      <c r="Z145" s="103"/>
    </row>
    <row r="146" spans="2:26" ht="15.75" thickBot="1" x14ac:dyDescent="0.3">
      <c r="B146" s="252">
        <v>23</v>
      </c>
      <c r="C146" s="255"/>
      <c r="D146" s="258"/>
      <c r="E146" s="90"/>
      <c r="F146" s="98"/>
      <c r="G146" s="90"/>
      <c r="H146" s="91"/>
      <c r="I146" s="261"/>
      <c r="J146" s="264"/>
      <c r="K146" s="92"/>
      <c r="L146" s="84"/>
      <c r="M146" s="239"/>
      <c r="N146" s="236"/>
      <c r="O146" s="233"/>
      <c r="P146" s="143"/>
      <c r="Q146" s="133"/>
      <c r="R146" s="144"/>
      <c r="S146" s="145"/>
      <c r="T146" s="249"/>
      <c r="U146" s="104"/>
      <c r="V146" s="100">
        <f t="shared" si="8"/>
        <v>0</v>
      </c>
      <c r="W146" s="101" t="b">
        <f t="shared" si="9"/>
        <v>1</v>
      </c>
      <c r="X146" s="101" t="b">
        <f t="shared" si="10"/>
        <v>1</v>
      </c>
      <c r="Y146" s="102">
        <f t="shared" si="11"/>
        <v>0</v>
      </c>
      <c r="Z146" s="103"/>
    </row>
    <row r="147" spans="2:26" ht="15.75" thickBot="1" x14ac:dyDescent="0.3">
      <c r="B147" s="253"/>
      <c r="C147" s="256"/>
      <c r="D147" s="259"/>
      <c r="E147" s="93"/>
      <c r="F147" s="94"/>
      <c r="G147" s="95"/>
      <c r="H147" s="94"/>
      <c r="I147" s="262"/>
      <c r="J147" s="264"/>
      <c r="K147" s="84"/>
      <c r="L147" s="84"/>
      <c r="M147" s="240"/>
      <c r="N147" s="237"/>
      <c r="O147" s="234"/>
      <c r="P147" s="146"/>
      <c r="Q147" s="136"/>
      <c r="R147" s="147"/>
      <c r="S147" s="148"/>
      <c r="T147" s="250"/>
      <c r="U147" s="104"/>
      <c r="V147" s="100">
        <f t="shared" si="8"/>
        <v>0</v>
      </c>
      <c r="W147" s="101" t="b">
        <f t="shared" si="9"/>
        <v>1</v>
      </c>
      <c r="X147" s="101" t="b">
        <f t="shared" si="10"/>
        <v>1</v>
      </c>
      <c r="Y147" s="102">
        <f t="shared" si="11"/>
        <v>0</v>
      </c>
      <c r="Z147" s="103"/>
    </row>
    <row r="148" spans="2:26" ht="15.75" thickBot="1" x14ac:dyDescent="0.3">
      <c r="B148" s="253"/>
      <c r="C148" s="256"/>
      <c r="D148" s="259"/>
      <c r="E148" s="93"/>
      <c r="F148" s="94"/>
      <c r="G148" s="95"/>
      <c r="H148" s="94"/>
      <c r="I148" s="262"/>
      <c r="J148" s="264"/>
      <c r="K148" s="84"/>
      <c r="L148" s="84"/>
      <c r="M148" s="240"/>
      <c r="N148" s="237"/>
      <c r="O148" s="234"/>
      <c r="P148" s="136"/>
      <c r="Q148" s="136"/>
      <c r="R148" s="147"/>
      <c r="S148" s="148"/>
      <c r="T148" s="250"/>
      <c r="U148" s="104"/>
      <c r="V148" s="100">
        <f t="shared" si="8"/>
        <v>0</v>
      </c>
      <c r="W148" s="101" t="b">
        <f t="shared" si="9"/>
        <v>1</v>
      </c>
      <c r="X148" s="101" t="b">
        <f t="shared" si="10"/>
        <v>1</v>
      </c>
      <c r="Y148" s="102">
        <f t="shared" si="11"/>
        <v>0</v>
      </c>
      <c r="Z148" s="103"/>
    </row>
    <row r="149" spans="2:26" ht="15.75" thickBot="1" x14ac:dyDescent="0.3">
      <c r="B149" s="253"/>
      <c r="C149" s="256"/>
      <c r="D149" s="259"/>
      <c r="E149" s="95"/>
      <c r="F149" s="94"/>
      <c r="G149" s="95"/>
      <c r="H149" s="94"/>
      <c r="I149" s="262"/>
      <c r="J149" s="264"/>
      <c r="K149" s="84"/>
      <c r="L149" s="84"/>
      <c r="M149" s="240"/>
      <c r="N149" s="237"/>
      <c r="O149" s="234"/>
      <c r="P149" s="136"/>
      <c r="Q149" s="136"/>
      <c r="R149" s="147"/>
      <c r="S149" s="148"/>
      <c r="T149" s="250"/>
      <c r="U149" s="104"/>
      <c r="V149" s="100">
        <f t="shared" si="8"/>
        <v>0</v>
      </c>
      <c r="W149" s="101" t="b">
        <f t="shared" si="9"/>
        <v>1</v>
      </c>
      <c r="X149" s="101" t="b">
        <f t="shared" si="10"/>
        <v>1</v>
      </c>
      <c r="Y149" s="102">
        <f t="shared" si="11"/>
        <v>0</v>
      </c>
      <c r="Z149" s="103"/>
    </row>
    <row r="150" spans="2:26" ht="15.75" thickBot="1" x14ac:dyDescent="0.3">
      <c r="B150" s="253"/>
      <c r="C150" s="256"/>
      <c r="D150" s="259"/>
      <c r="E150" s="95"/>
      <c r="F150" s="94"/>
      <c r="G150" s="95"/>
      <c r="H150" s="94"/>
      <c r="I150" s="262"/>
      <c r="J150" s="264"/>
      <c r="K150" s="84"/>
      <c r="L150" s="84"/>
      <c r="M150" s="240"/>
      <c r="N150" s="237"/>
      <c r="O150" s="234"/>
      <c r="P150" s="136"/>
      <c r="Q150" s="136"/>
      <c r="R150" s="147"/>
      <c r="S150" s="148"/>
      <c r="T150" s="250"/>
      <c r="U150" s="104"/>
      <c r="V150" s="100">
        <f t="shared" si="8"/>
        <v>0</v>
      </c>
      <c r="W150" s="101" t="b">
        <f t="shared" si="9"/>
        <v>1</v>
      </c>
      <c r="X150" s="101" t="b">
        <f t="shared" si="10"/>
        <v>1</v>
      </c>
      <c r="Y150" s="102">
        <f t="shared" si="11"/>
        <v>0</v>
      </c>
      <c r="Z150" s="103"/>
    </row>
    <row r="151" spans="2:26" ht="15.75" thickBot="1" x14ac:dyDescent="0.3">
      <c r="B151" s="254"/>
      <c r="C151" s="257"/>
      <c r="D151" s="260"/>
      <c r="E151" s="96"/>
      <c r="F151" s="97"/>
      <c r="G151" s="96"/>
      <c r="H151" s="97"/>
      <c r="I151" s="263"/>
      <c r="J151" s="265"/>
      <c r="K151" s="89"/>
      <c r="L151" s="89"/>
      <c r="M151" s="241"/>
      <c r="N151" s="238"/>
      <c r="O151" s="235"/>
      <c r="P151" s="149"/>
      <c r="Q151" s="140"/>
      <c r="R151" s="150"/>
      <c r="S151" s="151"/>
      <c r="T151" s="251"/>
      <c r="U151" s="104"/>
      <c r="V151" s="100">
        <f t="shared" si="8"/>
        <v>0</v>
      </c>
      <c r="W151" s="101" t="b">
        <f t="shared" si="9"/>
        <v>1</v>
      </c>
      <c r="X151" s="101" t="b">
        <f t="shared" si="10"/>
        <v>1</v>
      </c>
      <c r="Y151" s="102">
        <f t="shared" si="11"/>
        <v>0</v>
      </c>
      <c r="Z151" s="103"/>
    </row>
    <row r="152" spans="2:26" ht="15.75" thickBot="1" x14ac:dyDescent="0.3">
      <c r="B152" s="252">
        <v>24</v>
      </c>
      <c r="C152" s="255"/>
      <c r="D152" s="258"/>
      <c r="E152" s="90"/>
      <c r="F152" s="98"/>
      <c r="G152" s="90"/>
      <c r="H152" s="91"/>
      <c r="I152" s="261"/>
      <c r="J152" s="264"/>
      <c r="K152" s="92"/>
      <c r="L152" s="84"/>
      <c r="M152" s="239"/>
      <c r="N152" s="236"/>
      <c r="O152" s="233"/>
      <c r="P152" s="143"/>
      <c r="Q152" s="133"/>
      <c r="R152" s="144"/>
      <c r="S152" s="145"/>
      <c r="T152" s="249"/>
      <c r="U152" s="104"/>
      <c r="V152" s="100">
        <f t="shared" si="8"/>
        <v>0</v>
      </c>
      <c r="W152" s="101" t="b">
        <f t="shared" si="9"/>
        <v>1</v>
      </c>
      <c r="X152" s="101" t="b">
        <f t="shared" si="10"/>
        <v>1</v>
      </c>
      <c r="Y152" s="102">
        <f t="shared" si="11"/>
        <v>0</v>
      </c>
      <c r="Z152" s="103"/>
    </row>
    <row r="153" spans="2:26" ht="15.75" thickBot="1" x14ac:dyDescent="0.3">
      <c r="B153" s="253"/>
      <c r="C153" s="256"/>
      <c r="D153" s="259"/>
      <c r="E153" s="93"/>
      <c r="F153" s="94"/>
      <c r="G153" s="95"/>
      <c r="H153" s="94"/>
      <c r="I153" s="262"/>
      <c r="J153" s="264"/>
      <c r="K153" s="84"/>
      <c r="L153" s="84"/>
      <c r="M153" s="240"/>
      <c r="N153" s="237"/>
      <c r="O153" s="234"/>
      <c r="P153" s="146"/>
      <c r="Q153" s="136"/>
      <c r="R153" s="147"/>
      <c r="S153" s="148"/>
      <c r="T153" s="250"/>
      <c r="U153" s="104"/>
      <c r="V153" s="100">
        <f t="shared" si="8"/>
        <v>0</v>
      </c>
      <c r="W153" s="101" t="b">
        <f t="shared" si="9"/>
        <v>1</v>
      </c>
      <c r="X153" s="101" t="b">
        <f t="shared" si="10"/>
        <v>1</v>
      </c>
      <c r="Y153" s="102">
        <f t="shared" si="11"/>
        <v>0</v>
      </c>
      <c r="Z153" s="103"/>
    </row>
    <row r="154" spans="2:26" ht="15.75" thickBot="1" x14ac:dyDescent="0.3">
      <c r="B154" s="253"/>
      <c r="C154" s="256"/>
      <c r="D154" s="259"/>
      <c r="E154" s="93"/>
      <c r="F154" s="94"/>
      <c r="G154" s="95"/>
      <c r="H154" s="94"/>
      <c r="I154" s="262"/>
      <c r="J154" s="264"/>
      <c r="K154" s="84"/>
      <c r="L154" s="84"/>
      <c r="M154" s="240"/>
      <c r="N154" s="237"/>
      <c r="O154" s="234"/>
      <c r="P154" s="136"/>
      <c r="Q154" s="136"/>
      <c r="R154" s="147"/>
      <c r="S154" s="148"/>
      <c r="T154" s="250"/>
      <c r="U154" s="104"/>
      <c r="V154" s="100">
        <f t="shared" si="8"/>
        <v>0</v>
      </c>
      <c r="W154" s="101" t="b">
        <f t="shared" si="9"/>
        <v>1</v>
      </c>
      <c r="X154" s="101" t="b">
        <f t="shared" si="10"/>
        <v>1</v>
      </c>
      <c r="Y154" s="102">
        <f t="shared" si="11"/>
        <v>0</v>
      </c>
      <c r="Z154" s="103"/>
    </row>
    <row r="155" spans="2:26" ht="15.75" thickBot="1" x14ac:dyDescent="0.3">
      <c r="B155" s="253"/>
      <c r="C155" s="256"/>
      <c r="D155" s="259"/>
      <c r="E155" s="95"/>
      <c r="F155" s="94"/>
      <c r="G155" s="95"/>
      <c r="H155" s="94"/>
      <c r="I155" s="262"/>
      <c r="J155" s="264"/>
      <c r="K155" s="84"/>
      <c r="L155" s="84"/>
      <c r="M155" s="240"/>
      <c r="N155" s="237"/>
      <c r="O155" s="234"/>
      <c r="P155" s="136"/>
      <c r="Q155" s="136"/>
      <c r="R155" s="147"/>
      <c r="S155" s="148"/>
      <c r="T155" s="250"/>
      <c r="U155" s="104"/>
      <c r="V155" s="100">
        <f t="shared" si="8"/>
        <v>0</v>
      </c>
      <c r="W155" s="101" t="b">
        <f t="shared" si="9"/>
        <v>1</v>
      </c>
      <c r="X155" s="101" t="b">
        <f t="shared" si="10"/>
        <v>1</v>
      </c>
      <c r="Y155" s="102">
        <f t="shared" si="11"/>
        <v>0</v>
      </c>
      <c r="Z155" s="103"/>
    </row>
    <row r="156" spans="2:26" ht="15.75" thickBot="1" x14ac:dyDescent="0.3">
      <c r="B156" s="253"/>
      <c r="C156" s="256"/>
      <c r="D156" s="259"/>
      <c r="E156" s="95"/>
      <c r="F156" s="94"/>
      <c r="G156" s="95"/>
      <c r="H156" s="94"/>
      <c r="I156" s="262"/>
      <c r="J156" s="264"/>
      <c r="K156" s="84"/>
      <c r="L156" s="84"/>
      <c r="M156" s="240"/>
      <c r="N156" s="237"/>
      <c r="O156" s="234"/>
      <c r="P156" s="136"/>
      <c r="Q156" s="136"/>
      <c r="R156" s="147"/>
      <c r="S156" s="148"/>
      <c r="T156" s="250"/>
      <c r="U156" s="104"/>
      <c r="V156" s="100">
        <f t="shared" si="8"/>
        <v>0</v>
      </c>
      <c r="W156" s="101" t="b">
        <f t="shared" si="9"/>
        <v>1</v>
      </c>
      <c r="X156" s="101" t="b">
        <f t="shared" si="10"/>
        <v>1</v>
      </c>
      <c r="Y156" s="102">
        <f t="shared" si="11"/>
        <v>0</v>
      </c>
      <c r="Z156" s="103"/>
    </row>
    <row r="157" spans="2:26" ht="15.75" thickBot="1" x14ac:dyDescent="0.3">
      <c r="B157" s="254"/>
      <c r="C157" s="257"/>
      <c r="D157" s="260"/>
      <c r="E157" s="96"/>
      <c r="F157" s="97"/>
      <c r="G157" s="96"/>
      <c r="H157" s="97"/>
      <c r="I157" s="263"/>
      <c r="J157" s="265"/>
      <c r="K157" s="89"/>
      <c r="L157" s="89"/>
      <c r="M157" s="241"/>
      <c r="N157" s="238"/>
      <c r="O157" s="235"/>
      <c r="P157" s="149"/>
      <c r="Q157" s="140"/>
      <c r="R157" s="150"/>
      <c r="S157" s="151"/>
      <c r="T157" s="251"/>
      <c r="U157" s="104"/>
      <c r="V157" s="100">
        <f t="shared" si="8"/>
        <v>0</v>
      </c>
      <c r="W157" s="101" t="b">
        <f t="shared" si="9"/>
        <v>1</v>
      </c>
      <c r="X157" s="101" t="b">
        <f t="shared" si="10"/>
        <v>1</v>
      </c>
      <c r="Y157" s="102">
        <f t="shared" si="11"/>
        <v>0</v>
      </c>
      <c r="Z157" s="103"/>
    </row>
    <row r="158" spans="2:26" ht="15.75" thickBot="1" x14ac:dyDescent="0.3">
      <c r="B158" s="252">
        <v>25</v>
      </c>
      <c r="C158" s="255"/>
      <c r="D158" s="258"/>
      <c r="E158" s="90"/>
      <c r="F158" s="98"/>
      <c r="G158" s="90"/>
      <c r="H158" s="91"/>
      <c r="I158" s="261"/>
      <c r="J158" s="264"/>
      <c r="K158" s="92"/>
      <c r="L158" s="84"/>
      <c r="M158" s="239"/>
      <c r="N158" s="236"/>
      <c r="O158" s="233"/>
      <c r="P158" s="143"/>
      <c r="Q158" s="133"/>
      <c r="R158" s="144"/>
      <c r="S158" s="145"/>
      <c r="T158" s="249"/>
      <c r="U158" s="104"/>
      <c r="V158" s="100">
        <f t="shared" si="8"/>
        <v>0</v>
      </c>
      <c r="W158" s="101" t="b">
        <f t="shared" si="9"/>
        <v>1</v>
      </c>
      <c r="X158" s="101" t="b">
        <f t="shared" si="10"/>
        <v>1</v>
      </c>
      <c r="Y158" s="102">
        <f t="shared" si="11"/>
        <v>0</v>
      </c>
      <c r="Z158" s="103"/>
    </row>
    <row r="159" spans="2:26" ht="15.75" thickBot="1" x14ac:dyDescent="0.3">
      <c r="B159" s="253"/>
      <c r="C159" s="256"/>
      <c r="D159" s="259"/>
      <c r="E159" s="93"/>
      <c r="F159" s="94"/>
      <c r="G159" s="95"/>
      <c r="H159" s="94"/>
      <c r="I159" s="262"/>
      <c r="J159" s="264"/>
      <c r="K159" s="84"/>
      <c r="L159" s="84"/>
      <c r="M159" s="240"/>
      <c r="N159" s="237"/>
      <c r="O159" s="234"/>
      <c r="P159" s="146"/>
      <c r="Q159" s="136"/>
      <c r="R159" s="147"/>
      <c r="S159" s="148"/>
      <c r="T159" s="250"/>
      <c r="U159" s="104"/>
      <c r="V159" s="100">
        <f t="shared" si="8"/>
        <v>0</v>
      </c>
      <c r="W159" s="101" t="b">
        <f t="shared" si="9"/>
        <v>1</v>
      </c>
      <c r="X159" s="101" t="b">
        <f t="shared" si="10"/>
        <v>1</v>
      </c>
      <c r="Y159" s="102">
        <f t="shared" si="11"/>
        <v>0</v>
      </c>
      <c r="Z159" s="103"/>
    </row>
    <row r="160" spans="2:26" ht="15.75" thickBot="1" x14ac:dyDescent="0.3">
      <c r="B160" s="253"/>
      <c r="C160" s="256"/>
      <c r="D160" s="259"/>
      <c r="E160" s="93"/>
      <c r="F160" s="94"/>
      <c r="G160" s="95"/>
      <c r="H160" s="94"/>
      <c r="I160" s="262"/>
      <c r="J160" s="264"/>
      <c r="K160" s="84"/>
      <c r="L160" s="84"/>
      <c r="M160" s="240"/>
      <c r="N160" s="237"/>
      <c r="O160" s="234"/>
      <c r="P160" s="136"/>
      <c r="Q160" s="136"/>
      <c r="R160" s="147"/>
      <c r="S160" s="148"/>
      <c r="T160" s="250"/>
      <c r="U160" s="104"/>
      <c r="V160" s="100">
        <f t="shared" si="8"/>
        <v>0</v>
      </c>
      <c r="W160" s="101" t="b">
        <f t="shared" si="9"/>
        <v>1</v>
      </c>
      <c r="X160" s="101" t="b">
        <f t="shared" si="10"/>
        <v>1</v>
      </c>
      <c r="Y160" s="102">
        <f t="shared" si="11"/>
        <v>0</v>
      </c>
      <c r="Z160" s="103"/>
    </row>
    <row r="161" spans="2:26" ht="15.75" thickBot="1" x14ac:dyDescent="0.3">
      <c r="B161" s="253"/>
      <c r="C161" s="256"/>
      <c r="D161" s="259"/>
      <c r="E161" s="95"/>
      <c r="F161" s="94"/>
      <c r="G161" s="95"/>
      <c r="H161" s="94"/>
      <c r="I161" s="262"/>
      <c r="J161" s="264"/>
      <c r="K161" s="84"/>
      <c r="L161" s="84"/>
      <c r="M161" s="240"/>
      <c r="N161" s="237"/>
      <c r="O161" s="234"/>
      <c r="P161" s="136"/>
      <c r="Q161" s="136"/>
      <c r="R161" s="147"/>
      <c r="S161" s="148"/>
      <c r="T161" s="250"/>
      <c r="U161" s="104"/>
      <c r="V161" s="100">
        <f t="shared" si="8"/>
        <v>0</v>
      </c>
      <c r="W161" s="101" t="b">
        <f t="shared" si="9"/>
        <v>1</v>
      </c>
      <c r="X161" s="101" t="b">
        <f t="shared" si="10"/>
        <v>1</v>
      </c>
      <c r="Y161" s="102">
        <f t="shared" si="11"/>
        <v>0</v>
      </c>
      <c r="Z161" s="103"/>
    </row>
    <row r="162" spans="2:26" ht="15.75" thickBot="1" x14ac:dyDescent="0.3">
      <c r="B162" s="253"/>
      <c r="C162" s="256"/>
      <c r="D162" s="259"/>
      <c r="E162" s="95"/>
      <c r="F162" s="94"/>
      <c r="G162" s="95"/>
      <c r="H162" s="94"/>
      <c r="I162" s="262"/>
      <c r="J162" s="264"/>
      <c r="K162" s="84"/>
      <c r="L162" s="84"/>
      <c r="M162" s="240"/>
      <c r="N162" s="237"/>
      <c r="O162" s="234"/>
      <c r="P162" s="136"/>
      <c r="Q162" s="136"/>
      <c r="R162" s="147"/>
      <c r="S162" s="148"/>
      <c r="T162" s="250"/>
      <c r="U162" s="104"/>
      <c r="V162" s="100">
        <f t="shared" si="8"/>
        <v>0</v>
      </c>
      <c r="W162" s="101" t="b">
        <f t="shared" si="9"/>
        <v>1</v>
      </c>
      <c r="X162" s="101" t="b">
        <f t="shared" si="10"/>
        <v>1</v>
      </c>
      <c r="Y162" s="102">
        <f t="shared" si="11"/>
        <v>0</v>
      </c>
      <c r="Z162" s="103"/>
    </row>
    <row r="163" spans="2:26" ht="15.75" thickBot="1" x14ac:dyDescent="0.3">
      <c r="B163" s="254"/>
      <c r="C163" s="257"/>
      <c r="D163" s="260"/>
      <c r="E163" s="96"/>
      <c r="F163" s="97"/>
      <c r="G163" s="96"/>
      <c r="H163" s="97"/>
      <c r="I163" s="263"/>
      <c r="J163" s="265"/>
      <c r="K163" s="89"/>
      <c r="L163" s="89"/>
      <c r="M163" s="241"/>
      <c r="N163" s="238"/>
      <c r="O163" s="235"/>
      <c r="P163" s="149"/>
      <c r="Q163" s="140"/>
      <c r="R163" s="150"/>
      <c r="S163" s="151"/>
      <c r="T163" s="251"/>
      <c r="U163" s="104"/>
      <c r="V163" s="100">
        <f t="shared" si="8"/>
        <v>0</v>
      </c>
      <c r="W163" s="101" t="b">
        <f t="shared" si="9"/>
        <v>1</v>
      </c>
      <c r="X163" s="101" t="b">
        <f t="shared" si="10"/>
        <v>1</v>
      </c>
      <c r="Y163" s="102">
        <f t="shared" si="11"/>
        <v>0</v>
      </c>
      <c r="Z163" s="103"/>
    </row>
    <row r="164" spans="2:26" ht="15.75" thickBot="1" x14ac:dyDescent="0.3">
      <c r="B164" s="252">
        <v>26</v>
      </c>
      <c r="C164" s="255"/>
      <c r="D164" s="258"/>
      <c r="E164" s="90"/>
      <c r="F164" s="98"/>
      <c r="G164" s="90"/>
      <c r="H164" s="91"/>
      <c r="I164" s="261"/>
      <c r="J164" s="264"/>
      <c r="K164" s="92"/>
      <c r="L164" s="84"/>
      <c r="M164" s="239"/>
      <c r="N164" s="236"/>
      <c r="O164" s="233"/>
      <c r="P164" s="143"/>
      <c r="Q164" s="133"/>
      <c r="R164" s="144"/>
      <c r="S164" s="145"/>
      <c r="T164" s="249"/>
      <c r="U164" s="104"/>
      <c r="V164" s="100">
        <f t="shared" si="8"/>
        <v>0</v>
      </c>
      <c r="W164" s="101" t="b">
        <f t="shared" si="9"/>
        <v>1</v>
      </c>
      <c r="X164" s="101" t="b">
        <f t="shared" si="10"/>
        <v>1</v>
      </c>
      <c r="Y164" s="102">
        <f t="shared" si="11"/>
        <v>0</v>
      </c>
      <c r="Z164" s="103"/>
    </row>
    <row r="165" spans="2:26" ht="15.75" thickBot="1" x14ac:dyDescent="0.3">
      <c r="B165" s="253"/>
      <c r="C165" s="256"/>
      <c r="D165" s="259"/>
      <c r="E165" s="93"/>
      <c r="F165" s="94"/>
      <c r="G165" s="95"/>
      <c r="H165" s="94"/>
      <c r="I165" s="262"/>
      <c r="J165" s="264"/>
      <c r="K165" s="84"/>
      <c r="L165" s="84"/>
      <c r="M165" s="240"/>
      <c r="N165" s="237"/>
      <c r="O165" s="234"/>
      <c r="P165" s="146"/>
      <c r="Q165" s="136"/>
      <c r="R165" s="147"/>
      <c r="S165" s="148"/>
      <c r="T165" s="250"/>
      <c r="U165" s="104"/>
      <c r="V165" s="100">
        <f t="shared" si="8"/>
        <v>0</v>
      </c>
      <c r="W165" s="101" t="b">
        <f t="shared" si="9"/>
        <v>1</v>
      </c>
      <c r="X165" s="101" t="b">
        <f t="shared" si="10"/>
        <v>1</v>
      </c>
      <c r="Y165" s="102">
        <f t="shared" si="11"/>
        <v>0</v>
      </c>
      <c r="Z165" s="103"/>
    </row>
    <row r="166" spans="2:26" ht="15.75" thickBot="1" x14ac:dyDescent="0.3">
      <c r="B166" s="253"/>
      <c r="C166" s="256"/>
      <c r="D166" s="259"/>
      <c r="E166" s="93"/>
      <c r="F166" s="94"/>
      <c r="G166" s="95"/>
      <c r="H166" s="94"/>
      <c r="I166" s="262"/>
      <c r="J166" s="264"/>
      <c r="K166" s="84"/>
      <c r="L166" s="84"/>
      <c r="M166" s="240"/>
      <c r="N166" s="237"/>
      <c r="O166" s="234"/>
      <c r="P166" s="136"/>
      <c r="Q166" s="136"/>
      <c r="R166" s="147"/>
      <c r="S166" s="148"/>
      <c r="T166" s="250"/>
      <c r="U166" s="104"/>
      <c r="V166" s="100">
        <f t="shared" si="8"/>
        <v>0</v>
      </c>
      <c r="W166" s="101" t="b">
        <f t="shared" si="9"/>
        <v>1</v>
      </c>
      <c r="X166" s="101" t="b">
        <f t="shared" si="10"/>
        <v>1</v>
      </c>
      <c r="Y166" s="102">
        <f t="shared" si="11"/>
        <v>0</v>
      </c>
      <c r="Z166" s="103"/>
    </row>
    <row r="167" spans="2:26" ht="15.75" thickBot="1" x14ac:dyDescent="0.3">
      <c r="B167" s="253"/>
      <c r="C167" s="256"/>
      <c r="D167" s="259"/>
      <c r="E167" s="95"/>
      <c r="F167" s="94"/>
      <c r="G167" s="95"/>
      <c r="H167" s="94"/>
      <c r="I167" s="262"/>
      <c r="J167" s="264"/>
      <c r="K167" s="84"/>
      <c r="L167" s="84"/>
      <c r="M167" s="240"/>
      <c r="N167" s="237"/>
      <c r="O167" s="234"/>
      <c r="P167" s="136"/>
      <c r="Q167" s="136"/>
      <c r="R167" s="147"/>
      <c r="S167" s="148"/>
      <c r="T167" s="250"/>
      <c r="U167" s="104"/>
      <c r="V167" s="100">
        <f t="shared" si="8"/>
        <v>0</v>
      </c>
      <c r="W167" s="101" t="b">
        <f t="shared" si="9"/>
        <v>1</v>
      </c>
      <c r="X167" s="101" t="b">
        <f t="shared" si="10"/>
        <v>1</v>
      </c>
      <c r="Y167" s="102">
        <f t="shared" si="11"/>
        <v>0</v>
      </c>
      <c r="Z167" s="103"/>
    </row>
    <row r="168" spans="2:26" ht="15.75" thickBot="1" x14ac:dyDescent="0.3">
      <c r="B168" s="253"/>
      <c r="C168" s="256"/>
      <c r="D168" s="259"/>
      <c r="E168" s="95"/>
      <c r="F168" s="94"/>
      <c r="G168" s="95"/>
      <c r="H168" s="94"/>
      <c r="I168" s="262"/>
      <c r="J168" s="264"/>
      <c r="K168" s="84"/>
      <c r="L168" s="84"/>
      <c r="M168" s="240"/>
      <c r="N168" s="237"/>
      <c r="O168" s="234"/>
      <c r="P168" s="136"/>
      <c r="Q168" s="136"/>
      <c r="R168" s="147"/>
      <c r="S168" s="148"/>
      <c r="T168" s="250"/>
      <c r="U168" s="104"/>
      <c r="V168" s="100">
        <f t="shared" si="8"/>
        <v>0</v>
      </c>
      <c r="W168" s="101" t="b">
        <f t="shared" si="9"/>
        <v>1</v>
      </c>
      <c r="X168" s="101" t="b">
        <f t="shared" si="10"/>
        <v>1</v>
      </c>
      <c r="Y168" s="102">
        <f t="shared" si="11"/>
        <v>0</v>
      </c>
      <c r="Z168" s="103"/>
    </row>
    <row r="169" spans="2:26" ht="15.75" thickBot="1" x14ac:dyDescent="0.3">
      <c r="B169" s="254"/>
      <c r="C169" s="257"/>
      <c r="D169" s="260"/>
      <c r="E169" s="96"/>
      <c r="F169" s="97"/>
      <c r="G169" s="96"/>
      <c r="H169" s="97"/>
      <c r="I169" s="263"/>
      <c r="J169" s="265"/>
      <c r="K169" s="89"/>
      <c r="L169" s="89"/>
      <c r="M169" s="241"/>
      <c r="N169" s="238"/>
      <c r="O169" s="235"/>
      <c r="P169" s="149"/>
      <c r="Q169" s="140"/>
      <c r="R169" s="150"/>
      <c r="S169" s="151"/>
      <c r="T169" s="251"/>
      <c r="U169" s="104"/>
      <c r="V169" s="100">
        <f t="shared" si="8"/>
        <v>0</v>
      </c>
      <c r="W169" s="101" t="b">
        <f t="shared" si="9"/>
        <v>1</v>
      </c>
      <c r="X169" s="101" t="b">
        <f t="shared" si="10"/>
        <v>1</v>
      </c>
      <c r="Y169" s="102">
        <f t="shared" si="11"/>
        <v>0</v>
      </c>
      <c r="Z169" s="103"/>
    </row>
    <row r="170" spans="2:26" ht="15.75" thickBot="1" x14ac:dyDescent="0.3">
      <c r="B170" s="252">
        <v>27</v>
      </c>
      <c r="C170" s="255"/>
      <c r="D170" s="258"/>
      <c r="E170" s="90"/>
      <c r="F170" s="98"/>
      <c r="G170" s="90"/>
      <c r="H170" s="91"/>
      <c r="I170" s="261"/>
      <c r="J170" s="264"/>
      <c r="K170" s="92"/>
      <c r="L170" s="84"/>
      <c r="M170" s="239"/>
      <c r="N170" s="236"/>
      <c r="O170" s="233"/>
      <c r="P170" s="143"/>
      <c r="Q170" s="133"/>
      <c r="R170" s="144"/>
      <c r="S170" s="145"/>
      <c r="T170" s="249"/>
      <c r="U170" s="104"/>
      <c r="V170" s="100">
        <f t="shared" si="8"/>
        <v>0</v>
      </c>
      <c r="W170" s="101" t="b">
        <f t="shared" si="9"/>
        <v>1</v>
      </c>
      <c r="X170" s="101" t="b">
        <f t="shared" si="10"/>
        <v>1</v>
      </c>
      <c r="Y170" s="102">
        <f t="shared" si="11"/>
        <v>0</v>
      </c>
      <c r="Z170" s="103"/>
    </row>
    <row r="171" spans="2:26" ht="15.75" thickBot="1" x14ac:dyDescent="0.3">
      <c r="B171" s="253"/>
      <c r="C171" s="256"/>
      <c r="D171" s="259"/>
      <c r="E171" s="93"/>
      <c r="F171" s="94"/>
      <c r="G171" s="95"/>
      <c r="H171" s="94"/>
      <c r="I171" s="262"/>
      <c r="J171" s="264"/>
      <c r="K171" s="84"/>
      <c r="L171" s="84"/>
      <c r="M171" s="240"/>
      <c r="N171" s="237"/>
      <c r="O171" s="234"/>
      <c r="P171" s="146"/>
      <c r="Q171" s="136"/>
      <c r="R171" s="147"/>
      <c r="S171" s="148"/>
      <c r="T171" s="250"/>
      <c r="U171" s="104"/>
      <c r="V171" s="100">
        <f t="shared" si="8"/>
        <v>0</v>
      </c>
      <c r="W171" s="101" t="b">
        <f t="shared" si="9"/>
        <v>1</v>
      </c>
      <c r="X171" s="101" t="b">
        <f t="shared" si="10"/>
        <v>1</v>
      </c>
      <c r="Y171" s="102">
        <f t="shared" si="11"/>
        <v>0</v>
      </c>
      <c r="Z171" s="103"/>
    </row>
    <row r="172" spans="2:26" ht="15.75" thickBot="1" x14ac:dyDescent="0.3">
      <c r="B172" s="253"/>
      <c r="C172" s="256"/>
      <c r="D172" s="259"/>
      <c r="E172" s="93"/>
      <c r="F172" s="94"/>
      <c r="G172" s="95"/>
      <c r="H172" s="94"/>
      <c r="I172" s="262"/>
      <c r="J172" s="264"/>
      <c r="K172" s="84"/>
      <c r="L172" s="84"/>
      <c r="M172" s="240"/>
      <c r="N172" s="237"/>
      <c r="O172" s="234"/>
      <c r="P172" s="136"/>
      <c r="Q172" s="136"/>
      <c r="R172" s="147"/>
      <c r="S172" s="148"/>
      <c r="T172" s="250"/>
      <c r="U172" s="104"/>
      <c r="V172" s="100">
        <f t="shared" si="8"/>
        <v>0</v>
      </c>
      <c r="W172" s="101" t="b">
        <f t="shared" si="9"/>
        <v>1</v>
      </c>
      <c r="X172" s="101" t="b">
        <f t="shared" si="10"/>
        <v>1</v>
      </c>
      <c r="Y172" s="102">
        <f t="shared" si="11"/>
        <v>0</v>
      </c>
      <c r="Z172" s="103"/>
    </row>
    <row r="173" spans="2:26" ht="15.75" thickBot="1" x14ac:dyDescent="0.3">
      <c r="B173" s="253"/>
      <c r="C173" s="256"/>
      <c r="D173" s="259"/>
      <c r="E173" s="95"/>
      <c r="F173" s="94"/>
      <c r="G173" s="95"/>
      <c r="H173" s="94"/>
      <c r="I173" s="262"/>
      <c r="J173" s="264"/>
      <c r="K173" s="84"/>
      <c r="L173" s="84"/>
      <c r="M173" s="240"/>
      <c r="N173" s="237"/>
      <c r="O173" s="234"/>
      <c r="P173" s="136"/>
      <c r="Q173" s="136"/>
      <c r="R173" s="147"/>
      <c r="S173" s="148"/>
      <c r="T173" s="250"/>
      <c r="U173" s="104"/>
      <c r="V173" s="100">
        <f t="shared" si="8"/>
        <v>0</v>
      </c>
      <c r="W173" s="101" t="b">
        <f t="shared" si="9"/>
        <v>1</v>
      </c>
      <c r="X173" s="101" t="b">
        <f t="shared" si="10"/>
        <v>1</v>
      </c>
      <c r="Y173" s="102">
        <f t="shared" si="11"/>
        <v>0</v>
      </c>
      <c r="Z173" s="103"/>
    </row>
    <row r="174" spans="2:26" ht="15.75" thickBot="1" x14ac:dyDescent="0.3">
      <c r="B174" s="253"/>
      <c r="C174" s="256"/>
      <c r="D174" s="259"/>
      <c r="E174" s="95"/>
      <c r="F174" s="94"/>
      <c r="G174" s="95"/>
      <c r="H174" s="94"/>
      <c r="I174" s="262"/>
      <c r="J174" s="264"/>
      <c r="K174" s="84"/>
      <c r="L174" s="84"/>
      <c r="M174" s="240"/>
      <c r="N174" s="237"/>
      <c r="O174" s="234"/>
      <c r="P174" s="136"/>
      <c r="Q174" s="136"/>
      <c r="R174" s="147"/>
      <c r="S174" s="148"/>
      <c r="T174" s="250"/>
      <c r="U174" s="104"/>
      <c r="V174" s="100">
        <f t="shared" si="8"/>
        <v>0</v>
      </c>
      <c r="W174" s="101" t="b">
        <f t="shared" si="9"/>
        <v>1</v>
      </c>
      <c r="X174" s="101" t="b">
        <f t="shared" si="10"/>
        <v>1</v>
      </c>
      <c r="Y174" s="102">
        <f t="shared" si="11"/>
        <v>0</v>
      </c>
      <c r="Z174" s="103"/>
    </row>
    <row r="175" spans="2:26" ht="15.75" thickBot="1" x14ac:dyDescent="0.3">
      <c r="B175" s="254"/>
      <c r="C175" s="257"/>
      <c r="D175" s="260"/>
      <c r="E175" s="96"/>
      <c r="F175" s="97"/>
      <c r="G175" s="96"/>
      <c r="H175" s="97"/>
      <c r="I175" s="263"/>
      <c r="J175" s="265"/>
      <c r="K175" s="89"/>
      <c r="L175" s="89"/>
      <c r="M175" s="241"/>
      <c r="N175" s="238"/>
      <c r="O175" s="235"/>
      <c r="P175" s="149"/>
      <c r="Q175" s="140"/>
      <c r="R175" s="150"/>
      <c r="S175" s="151"/>
      <c r="T175" s="251"/>
      <c r="U175" s="104"/>
      <c r="V175" s="100">
        <f t="shared" si="8"/>
        <v>0</v>
      </c>
      <c r="W175" s="101" t="b">
        <f t="shared" si="9"/>
        <v>1</v>
      </c>
      <c r="X175" s="101" t="b">
        <f t="shared" si="10"/>
        <v>1</v>
      </c>
      <c r="Y175" s="102">
        <f t="shared" si="11"/>
        <v>0</v>
      </c>
      <c r="Z175" s="103"/>
    </row>
    <row r="176" spans="2:26" ht="15.75" thickBot="1" x14ac:dyDescent="0.3">
      <c r="B176" s="252">
        <v>28</v>
      </c>
      <c r="C176" s="255"/>
      <c r="D176" s="258"/>
      <c r="E176" s="90"/>
      <c r="F176" s="98"/>
      <c r="G176" s="90"/>
      <c r="H176" s="91"/>
      <c r="I176" s="261"/>
      <c r="J176" s="264"/>
      <c r="K176" s="92"/>
      <c r="L176" s="84"/>
      <c r="M176" s="239"/>
      <c r="N176" s="236"/>
      <c r="O176" s="233"/>
      <c r="P176" s="143"/>
      <c r="Q176" s="133"/>
      <c r="R176" s="144"/>
      <c r="S176" s="145"/>
      <c r="T176" s="249"/>
      <c r="U176" s="104"/>
      <c r="V176" s="100">
        <f t="shared" si="8"/>
        <v>0</v>
      </c>
      <c r="W176" s="101" t="b">
        <f t="shared" si="9"/>
        <v>1</v>
      </c>
      <c r="X176" s="101" t="b">
        <f t="shared" si="10"/>
        <v>1</v>
      </c>
      <c r="Y176" s="102">
        <f t="shared" si="11"/>
        <v>0</v>
      </c>
      <c r="Z176" s="103"/>
    </row>
    <row r="177" spans="2:26" ht="15.75" thickBot="1" x14ac:dyDescent="0.3">
      <c r="B177" s="253"/>
      <c r="C177" s="256"/>
      <c r="D177" s="259"/>
      <c r="E177" s="93"/>
      <c r="F177" s="94"/>
      <c r="G177" s="95"/>
      <c r="H177" s="94"/>
      <c r="I177" s="262"/>
      <c r="J177" s="264"/>
      <c r="K177" s="84"/>
      <c r="L177" s="84"/>
      <c r="M177" s="240"/>
      <c r="N177" s="237"/>
      <c r="O177" s="234"/>
      <c r="P177" s="146"/>
      <c r="Q177" s="136"/>
      <c r="R177" s="147"/>
      <c r="S177" s="148"/>
      <c r="T177" s="250"/>
      <c r="U177" s="104"/>
      <c r="V177" s="100">
        <f t="shared" si="8"/>
        <v>0</v>
      </c>
      <c r="W177" s="101" t="b">
        <f t="shared" si="9"/>
        <v>1</v>
      </c>
      <c r="X177" s="101" t="b">
        <f t="shared" si="10"/>
        <v>1</v>
      </c>
      <c r="Y177" s="102">
        <f t="shared" si="11"/>
        <v>0</v>
      </c>
      <c r="Z177" s="103"/>
    </row>
    <row r="178" spans="2:26" ht="15.75" thickBot="1" x14ac:dyDescent="0.3">
      <c r="B178" s="253"/>
      <c r="C178" s="256"/>
      <c r="D178" s="259"/>
      <c r="E178" s="93"/>
      <c r="F178" s="94"/>
      <c r="G178" s="95"/>
      <c r="H178" s="94"/>
      <c r="I178" s="262"/>
      <c r="J178" s="264"/>
      <c r="K178" s="84"/>
      <c r="L178" s="84"/>
      <c r="M178" s="240"/>
      <c r="N178" s="237"/>
      <c r="O178" s="234"/>
      <c r="P178" s="136"/>
      <c r="Q178" s="136"/>
      <c r="R178" s="147"/>
      <c r="S178" s="148"/>
      <c r="T178" s="250"/>
      <c r="U178" s="104"/>
      <c r="V178" s="100">
        <f t="shared" si="8"/>
        <v>0</v>
      </c>
      <c r="W178" s="101" t="b">
        <f t="shared" si="9"/>
        <v>1</v>
      </c>
      <c r="X178" s="101" t="b">
        <f t="shared" si="10"/>
        <v>1</v>
      </c>
      <c r="Y178" s="102">
        <f t="shared" si="11"/>
        <v>0</v>
      </c>
      <c r="Z178" s="103"/>
    </row>
    <row r="179" spans="2:26" ht="15.75" thickBot="1" x14ac:dyDescent="0.3">
      <c r="B179" s="253"/>
      <c r="C179" s="256"/>
      <c r="D179" s="259"/>
      <c r="E179" s="95"/>
      <c r="F179" s="94"/>
      <c r="G179" s="95"/>
      <c r="H179" s="94"/>
      <c r="I179" s="262"/>
      <c r="J179" s="264"/>
      <c r="K179" s="84"/>
      <c r="L179" s="84"/>
      <c r="M179" s="240"/>
      <c r="N179" s="237"/>
      <c r="O179" s="234"/>
      <c r="P179" s="136"/>
      <c r="Q179" s="136"/>
      <c r="R179" s="147"/>
      <c r="S179" s="148"/>
      <c r="T179" s="250"/>
      <c r="U179" s="104"/>
      <c r="V179" s="100">
        <f t="shared" si="8"/>
        <v>0</v>
      </c>
      <c r="W179" s="101" t="b">
        <f t="shared" si="9"/>
        <v>1</v>
      </c>
      <c r="X179" s="101" t="b">
        <f t="shared" si="10"/>
        <v>1</v>
      </c>
      <c r="Y179" s="102">
        <f t="shared" si="11"/>
        <v>0</v>
      </c>
      <c r="Z179" s="103"/>
    </row>
    <row r="180" spans="2:26" ht="15.75" thickBot="1" x14ac:dyDescent="0.3">
      <c r="B180" s="253"/>
      <c r="C180" s="256"/>
      <c r="D180" s="259"/>
      <c r="E180" s="95"/>
      <c r="F180" s="94"/>
      <c r="G180" s="95"/>
      <c r="H180" s="94"/>
      <c r="I180" s="262"/>
      <c r="J180" s="264"/>
      <c r="K180" s="84"/>
      <c r="L180" s="84"/>
      <c r="M180" s="240"/>
      <c r="N180" s="237"/>
      <c r="O180" s="234"/>
      <c r="P180" s="136"/>
      <c r="Q180" s="136"/>
      <c r="R180" s="147"/>
      <c r="S180" s="148"/>
      <c r="T180" s="250"/>
      <c r="U180" s="104"/>
      <c r="V180" s="100">
        <f t="shared" si="8"/>
        <v>0</v>
      </c>
      <c r="W180" s="101" t="b">
        <f t="shared" si="9"/>
        <v>1</v>
      </c>
      <c r="X180" s="101" t="b">
        <f t="shared" si="10"/>
        <v>1</v>
      </c>
      <c r="Y180" s="102">
        <f t="shared" si="11"/>
        <v>0</v>
      </c>
      <c r="Z180" s="103"/>
    </row>
    <row r="181" spans="2:26" ht="15.75" thickBot="1" x14ac:dyDescent="0.3">
      <c r="B181" s="254"/>
      <c r="C181" s="257"/>
      <c r="D181" s="260"/>
      <c r="E181" s="96"/>
      <c r="F181" s="97"/>
      <c r="G181" s="96"/>
      <c r="H181" s="97"/>
      <c r="I181" s="263"/>
      <c r="J181" s="265"/>
      <c r="K181" s="89"/>
      <c r="L181" s="89"/>
      <c r="M181" s="241"/>
      <c r="N181" s="238"/>
      <c r="O181" s="235"/>
      <c r="P181" s="149"/>
      <c r="Q181" s="140"/>
      <c r="R181" s="150"/>
      <c r="S181" s="151"/>
      <c r="T181" s="251"/>
      <c r="U181" s="104"/>
      <c r="V181" s="100">
        <f t="shared" si="8"/>
        <v>0</v>
      </c>
      <c r="W181" s="101" t="b">
        <f t="shared" si="9"/>
        <v>1</v>
      </c>
      <c r="X181" s="101" t="b">
        <f t="shared" si="10"/>
        <v>1</v>
      </c>
      <c r="Y181" s="102">
        <f t="shared" si="11"/>
        <v>0</v>
      </c>
      <c r="Z181" s="103"/>
    </row>
    <row r="182" spans="2:26" ht="15.75" thickBot="1" x14ac:dyDescent="0.3">
      <c r="B182" s="252">
        <v>29</v>
      </c>
      <c r="C182" s="255"/>
      <c r="D182" s="258"/>
      <c r="E182" s="90"/>
      <c r="F182" s="98"/>
      <c r="G182" s="90"/>
      <c r="H182" s="91"/>
      <c r="I182" s="261"/>
      <c r="J182" s="264"/>
      <c r="K182" s="92"/>
      <c r="L182" s="84"/>
      <c r="M182" s="239"/>
      <c r="N182" s="236"/>
      <c r="O182" s="233"/>
      <c r="P182" s="143"/>
      <c r="Q182" s="133"/>
      <c r="R182" s="144"/>
      <c r="S182" s="145"/>
      <c r="T182" s="249"/>
      <c r="U182" s="104"/>
      <c r="V182" s="100">
        <f t="shared" si="8"/>
        <v>0</v>
      </c>
      <c r="W182" s="101" t="b">
        <f t="shared" si="9"/>
        <v>1</v>
      </c>
      <c r="X182" s="101" t="b">
        <f t="shared" si="10"/>
        <v>1</v>
      </c>
      <c r="Y182" s="102">
        <f t="shared" si="11"/>
        <v>0</v>
      </c>
      <c r="Z182" s="103"/>
    </row>
    <row r="183" spans="2:26" ht="15.75" thickBot="1" x14ac:dyDescent="0.3">
      <c r="B183" s="253"/>
      <c r="C183" s="256"/>
      <c r="D183" s="259"/>
      <c r="E183" s="93"/>
      <c r="F183" s="94"/>
      <c r="G183" s="95"/>
      <c r="H183" s="94"/>
      <c r="I183" s="262"/>
      <c r="J183" s="264"/>
      <c r="K183" s="84"/>
      <c r="L183" s="84"/>
      <c r="M183" s="240"/>
      <c r="N183" s="237"/>
      <c r="O183" s="234"/>
      <c r="P183" s="146"/>
      <c r="Q183" s="136"/>
      <c r="R183" s="147"/>
      <c r="S183" s="148"/>
      <c r="T183" s="250"/>
      <c r="U183" s="104"/>
      <c r="V183" s="100">
        <f t="shared" si="8"/>
        <v>0</v>
      </c>
      <c r="W183" s="101" t="b">
        <f t="shared" si="9"/>
        <v>1</v>
      </c>
      <c r="X183" s="101" t="b">
        <f t="shared" si="10"/>
        <v>1</v>
      </c>
      <c r="Y183" s="102">
        <f t="shared" si="11"/>
        <v>0</v>
      </c>
      <c r="Z183" s="103"/>
    </row>
    <row r="184" spans="2:26" ht="15.75" thickBot="1" x14ac:dyDescent="0.3">
      <c r="B184" s="253"/>
      <c r="C184" s="256"/>
      <c r="D184" s="259"/>
      <c r="E184" s="93"/>
      <c r="F184" s="94"/>
      <c r="G184" s="95"/>
      <c r="H184" s="94"/>
      <c r="I184" s="262"/>
      <c r="J184" s="264"/>
      <c r="K184" s="84"/>
      <c r="L184" s="84"/>
      <c r="M184" s="240"/>
      <c r="N184" s="237"/>
      <c r="O184" s="234"/>
      <c r="P184" s="136"/>
      <c r="Q184" s="136"/>
      <c r="R184" s="147"/>
      <c r="S184" s="148"/>
      <c r="T184" s="250"/>
      <c r="U184" s="104"/>
      <c r="V184" s="100">
        <f t="shared" si="8"/>
        <v>0</v>
      </c>
      <c r="W184" s="101" t="b">
        <f t="shared" si="9"/>
        <v>1</v>
      </c>
      <c r="X184" s="101" t="b">
        <f t="shared" si="10"/>
        <v>1</v>
      </c>
      <c r="Y184" s="102">
        <f t="shared" si="11"/>
        <v>0</v>
      </c>
      <c r="Z184" s="103"/>
    </row>
    <row r="185" spans="2:26" ht="15.75" thickBot="1" x14ac:dyDescent="0.3">
      <c r="B185" s="253"/>
      <c r="C185" s="256"/>
      <c r="D185" s="259"/>
      <c r="E185" s="95"/>
      <c r="F185" s="94"/>
      <c r="G185" s="95"/>
      <c r="H185" s="94"/>
      <c r="I185" s="262"/>
      <c r="J185" s="264"/>
      <c r="K185" s="84"/>
      <c r="L185" s="84"/>
      <c r="M185" s="240"/>
      <c r="N185" s="237"/>
      <c r="O185" s="234"/>
      <c r="P185" s="136"/>
      <c r="Q185" s="136"/>
      <c r="R185" s="147"/>
      <c r="S185" s="148"/>
      <c r="T185" s="250"/>
      <c r="U185" s="104"/>
      <c r="V185" s="100">
        <f t="shared" si="8"/>
        <v>0</v>
      </c>
      <c r="W185" s="101" t="b">
        <f t="shared" si="9"/>
        <v>1</v>
      </c>
      <c r="X185" s="101" t="b">
        <f t="shared" si="10"/>
        <v>1</v>
      </c>
      <c r="Y185" s="102">
        <f t="shared" si="11"/>
        <v>0</v>
      </c>
      <c r="Z185" s="103"/>
    </row>
    <row r="186" spans="2:26" ht="15.75" thickBot="1" x14ac:dyDescent="0.3">
      <c r="B186" s="253"/>
      <c r="C186" s="256"/>
      <c r="D186" s="259"/>
      <c r="E186" s="95"/>
      <c r="F186" s="94"/>
      <c r="G186" s="95"/>
      <c r="H186" s="94"/>
      <c r="I186" s="262"/>
      <c r="J186" s="264"/>
      <c r="K186" s="84"/>
      <c r="L186" s="84"/>
      <c r="M186" s="240"/>
      <c r="N186" s="237"/>
      <c r="O186" s="234"/>
      <c r="P186" s="136"/>
      <c r="Q186" s="136"/>
      <c r="R186" s="147"/>
      <c r="S186" s="148"/>
      <c r="T186" s="250"/>
      <c r="U186" s="104"/>
      <c r="V186" s="100">
        <f t="shared" si="8"/>
        <v>0</v>
      </c>
      <c r="W186" s="101" t="b">
        <f t="shared" si="9"/>
        <v>1</v>
      </c>
      <c r="X186" s="101" t="b">
        <f t="shared" si="10"/>
        <v>1</v>
      </c>
      <c r="Y186" s="102">
        <f t="shared" si="11"/>
        <v>0</v>
      </c>
      <c r="Z186" s="103"/>
    </row>
    <row r="187" spans="2:26" ht="15.75" thickBot="1" x14ac:dyDescent="0.3">
      <c r="B187" s="254"/>
      <c r="C187" s="257"/>
      <c r="D187" s="260"/>
      <c r="E187" s="96"/>
      <c r="F187" s="97"/>
      <c r="G187" s="96"/>
      <c r="H187" s="97"/>
      <c r="I187" s="263"/>
      <c r="J187" s="265"/>
      <c r="K187" s="89"/>
      <c r="L187" s="89"/>
      <c r="M187" s="241"/>
      <c r="N187" s="238"/>
      <c r="O187" s="235"/>
      <c r="P187" s="149"/>
      <c r="Q187" s="140"/>
      <c r="R187" s="150"/>
      <c r="S187" s="151"/>
      <c r="T187" s="251"/>
      <c r="U187" s="104"/>
      <c r="V187" s="100">
        <f t="shared" si="8"/>
        <v>0</v>
      </c>
      <c r="W187" s="101" t="b">
        <f t="shared" si="9"/>
        <v>1</v>
      </c>
      <c r="X187" s="101" t="b">
        <f t="shared" si="10"/>
        <v>1</v>
      </c>
      <c r="Y187" s="102">
        <f t="shared" si="11"/>
        <v>0</v>
      </c>
      <c r="Z187" s="103"/>
    </row>
    <row r="188" spans="2:26" ht="15.75" thickBot="1" x14ac:dyDescent="0.3">
      <c r="B188" s="252">
        <v>30</v>
      </c>
      <c r="C188" s="255"/>
      <c r="D188" s="258"/>
      <c r="E188" s="90"/>
      <c r="F188" s="98"/>
      <c r="G188" s="90"/>
      <c r="H188" s="91"/>
      <c r="I188" s="261"/>
      <c r="J188" s="264"/>
      <c r="K188" s="92"/>
      <c r="L188" s="84"/>
      <c r="M188" s="239"/>
      <c r="N188" s="236"/>
      <c r="O188" s="233"/>
      <c r="P188" s="143"/>
      <c r="Q188" s="133"/>
      <c r="R188" s="144"/>
      <c r="S188" s="145"/>
      <c r="T188" s="249"/>
      <c r="U188" s="104"/>
      <c r="V188" s="100">
        <f t="shared" si="8"/>
        <v>0</v>
      </c>
      <c r="W188" s="101" t="b">
        <f t="shared" si="9"/>
        <v>1</v>
      </c>
      <c r="X188" s="101" t="b">
        <f t="shared" si="10"/>
        <v>1</v>
      </c>
      <c r="Y188" s="102">
        <f t="shared" si="11"/>
        <v>0</v>
      </c>
      <c r="Z188" s="103"/>
    </row>
    <row r="189" spans="2:26" ht="15.75" thickBot="1" x14ac:dyDescent="0.3">
      <c r="B189" s="253"/>
      <c r="C189" s="256"/>
      <c r="D189" s="259"/>
      <c r="E189" s="93"/>
      <c r="F189" s="94"/>
      <c r="G189" s="95"/>
      <c r="H189" s="94"/>
      <c r="I189" s="262"/>
      <c r="J189" s="264"/>
      <c r="K189" s="84"/>
      <c r="L189" s="84"/>
      <c r="M189" s="240"/>
      <c r="N189" s="237"/>
      <c r="O189" s="234"/>
      <c r="P189" s="146"/>
      <c r="Q189" s="136"/>
      <c r="R189" s="147"/>
      <c r="S189" s="148"/>
      <c r="T189" s="250"/>
      <c r="U189" s="104"/>
      <c r="V189" s="100">
        <f t="shared" si="8"/>
        <v>0</v>
      </c>
      <c r="W189" s="101" t="b">
        <f t="shared" si="9"/>
        <v>1</v>
      </c>
      <c r="X189" s="101" t="b">
        <f t="shared" si="10"/>
        <v>1</v>
      </c>
      <c r="Y189" s="102">
        <f t="shared" si="11"/>
        <v>0</v>
      </c>
      <c r="Z189" s="103"/>
    </row>
    <row r="190" spans="2:26" ht="15.75" thickBot="1" x14ac:dyDescent="0.3">
      <c r="B190" s="253"/>
      <c r="C190" s="256"/>
      <c r="D190" s="259"/>
      <c r="E190" s="93"/>
      <c r="F190" s="94"/>
      <c r="G190" s="95"/>
      <c r="H190" s="94"/>
      <c r="I190" s="262"/>
      <c r="J190" s="264"/>
      <c r="K190" s="84"/>
      <c r="L190" s="84"/>
      <c r="M190" s="240"/>
      <c r="N190" s="237"/>
      <c r="O190" s="234"/>
      <c r="P190" s="136"/>
      <c r="Q190" s="136"/>
      <c r="R190" s="147"/>
      <c r="S190" s="148"/>
      <c r="T190" s="250"/>
      <c r="U190" s="104"/>
      <c r="V190" s="100">
        <f t="shared" si="8"/>
        <v>0</v>
      </c>
      <c r="W190" s="101" t="b">
        <f t="shared" si="9"/>
        <v>1</v>
      </c>
      <c r="X190" s="101" t="b">
        <f t="shared" si="10"/>
        <v>1</v>
      </c>
      <c r="Y190" s="102">
        <f t="shared" si="11"/>
        <v>0</v>
      </c>
      <c r="Z190" s="103"/>
    </row>
    <row r="191" spans="2:26" ht="15.75" thickBot="1" x14ac:dyDescent="0.3">
      <c r="B191" s="253"/>
      <c r="C191" s="256"/>
      <c r="D191" s="259"/>
      <c r="E191" s="95"/>
      <c r="F191" s="94"/>
      <c r="G191" s="95"/>
      <c r="H191" s="94"/>
      <c r="I191" s="262"/>
      <c r="J191" s="264"/>
      <c r="K191" s="84"/>
      <c r="L191" s="84"/>
      <c r="M191" s="240"/>
      <c r="N191" s="237"/>
      <c r="O191" s="234"/>
      <c r="P191" s="136"/>
      <c r="Q191" s="136"/>
      <c r="R191" s="147"/>
      <c r="S191" s="148"/>
      <c r="T191" s="250"/>
      <c r="U191" s="104"/>
      <c r="V191" s="100">
        <f t="shared" si="8"/>
        <v>0</v>
      </c>
      <c r="W191" s="101" t="b">
        <f t="shared" si="9"/>
        <v>1</v>
      </c>
      <c r="X191" s="101" t="b">
        <f t="shared" si="10"/>
        <v>1</v>
      </c>
      <c r="Y191" s="102">
        <f t="shared" si="11"/>
        <v>0</v>
      </c>
      <c r="Z191" s="103"/>
    </row>
    <row r="192" spans="2:26" ht="15.75" thickBot="1" x14ac:dyDescent="0.3">
      <c r="B192" s="253"/>
      <c r="C192" s="256"/>
      <c r="D192" s="259"/>
      <c r="E192" s="95"/>
      <c r="F192" s="94"/>
      <c r="G192" s="95"/>
      <c r="H192" s="94"/>
      <c r="I192" s="262"/>
      <c r="J192" s="264"/>
      <c r="K192" s="84"/>
      <c r="L192" s="84"/>
      <c r="M192" s="240"/>
      <c r="N192" s="237"/>
      <c r="O192" s="234"/>
      <c r="P192" s="136"/>
      <c r="Q192" s="136"/>
      <c r="R192" s="147"/>
      <c r="S192" s="148"/>
      <c r="T192" s="250"/>
      <c r="U192" s="104"/>
      <c r="V192" s="100">
        <f t="shared" si="8"/>
        <v>0</v>
      </c>
      <c r="W192" s="101" t="b">
        <f t="shared" si="9"/>
        <v>1</v>
      </c>
      <c r="X192" s="101" t="b">
        <f t="shared" si="10"/>
        <v>1</v>
      </c>
      <c r="Y192" s="102">
        <f t="shared" si="11"/>
        <v>0</v>
      </c>
      <c r="Z192" s="103"/>
    </row>
    <row r="193" spans="2:26" ht="15.75" thickBot="1" x14ac:dyDescent="0.3">
      <c r="B193" s="254"/>
      <c r="C193" s="257"/>
      <c r="D193" s="260"/>
      <c r="E193" s="96"/>
      <c r="F193" s="97"/>
      <c r="G193" s="96"/>
      <c r="H193" s="97"/>
      <c r="I193" s="263"/>
      <c r="J193" s="265"/>
      <c r="K193" s="89"/>
      <c r="L193" s="89"/>
      <c r="M193" s="241"/>
      <c r="N193" s="238"/>
      <c r="O193" s="235"/>
      <c r="P193" s="149"/>
      <c r="Q193" s="140"/>
      <c r="R193" s="150"/>
      <c r="S193" s="151"/>
      <c r="T193" s="251"/>
      <c r="U193" s="104"/>
      <c r="V193" s="100">
        <f t="shared" si="8"/>
        <v>0</v>
      </c>
      <c r="W193" s="101" t="b">
        <f t="shared" si="9"/>
        <v>1</v>
      </c>
      <c r="X193" s="101" t="b">
        <f t="shared" si="10"/>
        <v>1</v>
      </c>
      <c r="Y193" s="102">
        <f t="shared" si="11"/>
        <v>0</v>
      </c>
      <c r="Z193" s="103"/>
    </row>
    <row r="194" spans="2:26" ht="15.75" thickBot="1" x14ac:dyDescent="0.3">
      <c r="B194" s="252">
        <v>31</v>
      </c>
      <c r="C194" s="255"/>
      <c r="D194" s="258"/>
      <c r="E194" s="90"/>
      <c r="F194" s="98"/>
      <c r="G194" s="90"/>
      <c r="H194" s="91"/>
      <c r="I194" s="261"/>
      <c r="J194" s="264"/>
      <c r="K194" s="92"/>
      <c r="L194" s="84"/>
      <c r="M194" s="239"/>
      <c r="N194" s="236"/>
      <c r="O194" s="233"/>
      <c r="P194" s="143"/>
      <c r="Q194" s="133"/>
      <c r="R194" s="144"/>
      <c r="S194" s="145"/>
      <c r="T194" s="249"/>
      <c r="U194" s="104"/>
      <c r="V194" s="100">
        <f t="shared" si="8"/>
        <v>0</v>
      </c>
      <c r="W194" s="101" t="b">
        <f t="shared" si="9"/>
        <v>1</v>
      </c>
      <c r="X194" s="101" t="b">
        <f t="shared" si="10"/>
        <v>1</v>
      </c>
      <c r="Y194" s="102">
        <f t="shared" si="11"/>
        <v>0</v>
      </c>
      <c r="Z194" s="103"/>
    </row>
    <row r="195" spans="2:26" ht="15.75" thickBot="1" x14ac:dyDescent="0.3">
      <c r="B195" s="253"/>
      <c r="C195" s="256"/>
      <c r="D195" s="259"/>
      <c r="E195" s="93"/>
      <c r="F195" s="94"/>
      <c r="G195" s="95"/>
      <c r="H195" s="94"/>
      <c r="I195" s="262"/>
      <c r="J195" s="264"/>
      <c r="K195" s="84"/>
      <c r="L195" s="84"/>
      <c r="M195" s="240"/>
      <c r="N195" s="237"/>
      <c r="O195" s="234"/>
      <c r="P195" s="146"/>
      <c r="Q195" s="136"/>
      <c r="R195" s="147"/>
      <c r="S195" s="148"/>
      <c r="T195" s="250"/>
      <c r="U195" s="104"/>
      <c r="V195" s="100">
        <f t="shared" si="8"/>
        <v>0</v>
      </c>
      <c r="W195" s="101" t="b">
        <f t="shared" si="9"/>
        <v>1</v>
      </c>
      <c r="X195" s="101" t="b">
        <f t="shared" si="10"/>
        <v>1</v>
      </c>
      <c r="Y195" s="102">
        <f t="shared" si="11"/>
        <v>0</v>
      </c>
      <c r="Z195" s="103"/>
    </row>
    <row r="196" spans="2:26" ht="15.75" thickBot="1" x14ac:dyDescent="0.3">
      <c r="B196" s="253"/>
      <c r="C196" s="256"/>
      <c r="D196" s="259"/>
      <c r="E196" s="93"/>
      <c r="F196" s="94"/>
      <c r="G196" s="95"/>
      <c r="H196" s="94"/>
      <c r="I196" s="262"/>
      <c r="J196" s="264"/>
      <c r="K196" s="84"/>
      <c r="L196" s="84"/>
      <c r="M196" s="240"/>
      <c r="N196" s="237"/>
      <c r="O196" s="234"/>
      <c r="P196" s="136"/>
      <c r="Q196" s="136"/>
      <c r="R196" s="147"/>
      <c r="S196" s="148"/>
      <c r="T196" s="250"/>
      <c r="U196" s="104"/>
      <c r="V196" s="100">
        <f t="shared" si="8"/>
        <v>0</v>
      </c>
      <c r="W196" s="101" t="b">
        <f t="shared" si="9"/>
        <v>1</v>
      </c>
      <c r="X196" s="101" t="b">
        <f t="shared" si="10"/>
        <v>1</v>
      </c>
      <c r="Y196" s="102">
        <f t="shared" si="11"/>
        <v>0</v>
      </c>
      <c r="Z196" s="103"/>
    </row>
    <row r="197" spans="2:26" ht="15.75" thickBot="1" x14ac:dyDescent="0.3">
      <c r="B197" s="253"/>
      <c r="C197" s="256"/>
      <c r="D197" s="259"/>
      <c r="E197" s="95"/>
      <c r="F197" s="94"/>
      <c r="G197" s="95"/>
      <c r="H197" s="94"/>
      <c r="I197" s="262"/>
      <c r="J197" s="264"/>
      <c r="K197" s="84"/>
      <c r="L197" s="84"/>
      <c r="M197" s="240"/>
      <c r="N197" s="237"/>
      <c r="O197" s="234"/>
      <c r="P197" s="136"/>
      <c r="Q197" s="136"/>
      <c r="R197" s="147"/>
      <c r="S197" s="148"/>
      <c r="T197" s="250"/>
      <c r="U197" s="104"/>
      <c r="V197" s="100">
        <f t="shared" si="8"/>
        <v>0</v>
      </c>
      <c r="W197" s="101" t="b">
        <f t="shared" si="9"/>
        <v>1</v>
      </c>
      <c r="X197" s="101" t="b">
        <f t="shared" si="10"/>
        <v>1</v>
      </c>
      <c r="Y197" s="102">
        <f t="shared" si="11"/>
        <v>0</v>
      </c>
      <c r="Z197" s="103"/>
    </row>
    <row r="198" spans="2:26" ht="15.75" thickBot="1" x14ac:dyDescent="0.3">
      <c r="B198" s="253"/>
      <c r="C198" s="256"/>
      <c r="D198" s="259"/>
      <c r="E198" s="95"/>
      <c r="F198" s="94"/>
      <c r="G198" s="95"/>
      <c r="H198" s="94"/>
      <c r="I198" s="262"/>
      <c r="J198" s="264"/>
      <c r="K198" s="84"/>
      <c r="L198" s="84"/>
      <c r="M198" s="240"/>
      <c r="N198" s="237"/>
      <c r="O198" s="234"/>
      <c r="P198" s="136"/>
      <c r="Q198" s="136"/>
      <c r="R198" s="147"/>
      <c r="S198" s="148"/>
      <c r="T198" s="250"/>
      <c r="U198" s="104"/>
      <c r="V198" s="100">
        <f t="shared" si="8"/>
        <v>0</v>
      </c>
      <c r="W198" s="101" t="b">
        <f t="shared" si="9"/>
        <v>1</v>
      </c>
      <c r="X198" s="101" t="b">
        <f t="shared" si="10"/>
        <v>1</v>
      </c>
      <c r="Y198" s="102">
        <f t="shared" si="11"/>
        <v>0</v>
      </c>
      <c r="Z198" s="103"/>
    </row>
    <row r="199" spans="2:26" ht="15.75" thickBot="1" x14ac:dyDescent="0.3">
      <c r="B199" s="254"/>
      <c r="C199" s="257"/>
      <c r="D199" s="260"/>
      <c r="E199" s="96"/>
      <c r="F199" s="97"/>
      <c r="G199" s="96"/>
      <c r="H199" s="97"/>
      <c r="I199" s="263"/>
      <c r="J199" s="265"/>
      <c r="K199" s="89"/>
      <c r="L199" s="89"/>
      <c r="M199" s="241"/>
      <c r="N199" s="238"/>
      <c r="O199" s="235"/>
      <c r="P199" s="149"/>
      <c r="Q199" s="140"/>
      <c r="R199" s="150"/>
      <c r="S199" s="151"/>
      <c r="T199" s="251"/>
      <c r="U199" s="104"/>
      <c r="V199" s="100">
        <f t="shared" si="8"/>
        <v>0</v>
      </c>
      <c r="W199" s="101" t="b">
        <f t="shared" si="9"/>
        <v>1</v>
      </c>
      <c r="X199" s="101" t="b">
        <f t="shared" si="10"/>
        <v>1</v>
      </c>
      <c r="Y199" s="102">
        <f t="shared" si="11"/>
        <v>0</v>
      </c>
      <c r="Z199" s="103"/>
    </row>
    <row r="200" spans="2:26" ht="15.75" thickBot="1" x14ac:dyDescent="0.3">
      <c r="B200" s="252">
        <v>32</v>
      </c>
      <c r="C200" s="255"/>
      <c r="D200" s="258"/>
      <c r="E200" s="90"/>
      <c r="F200" s="98"/>
      <c r="G200" s="90"/>
      <c r="H200" s="91"/>
      <c r="I200" s="261"/>
      <c r="J200" s="264"/>
      <c r="K200" s="92"/>
      <c r="L200" s="84"/>
      <c r="M200" s="239"/>
      <c r="N200" s="236"/>
      <c r="O200" s="233"/>
      <c r="P200" s="143"/>
      <c r="Q200" s="133"/>
      <c r="R200" s="144"/>
      <c r="S200" s="145"/>
      <c r="T200" s="249"/>
      <c r="U200" s="104"/>
      <c r="V200" s="100">
        <f t="shared" si="8"/>
        <v>0</v>
      </c>
      <c r="W200" s="101" t="b">
        <f t="shared" si="9"/>
        <v>1</v>
      </c>
      <c r="X200" s="101" t="b">
        <f t="shared" si="10"/>
        <v>1</v>
      </c>
      <c r="Y200" s="102">
        <f t="shared" si="11"/>
        <v>0</v>
      </c>
      <c r="Z200" s="103"/>
    </row>
    <row r="201" spans="2:26" ht="15.75" thickBot="1" x14ac:dyDescent="0.3">
      <c r="B201" s="253"/>
      <c r="C201" s="256"/>
      <c r="D201" s="259"/>
      <c r="E201" s="93"/>
      <c r="F201" s="94"/>
      <c r="G201" s="95"/>
      <c r="H201" s="94"/>
      <c r="I201" s="262"/>
      <c r="J201" s="264"/>
      <c r="K201" s="84"/>
      <c r="L201" s="84"/>
      <c r="M201" s="240"/>
      <c r="N201" s="237"/>
      <c r="O201" s="234"/>
      <c r="P201" s="146"/>
      <c r="Q201" s="136"/>
      <c r="R201" s="147"/>
      <c r="S201" s="148"/>
      <c r="T201" s="250"/>
      <c r="U201" s="104"/>
      <c r="V201" s="100">
        <f t="shared" si="8"/>
        <v>0</v>
      </c>
      <c r="W201" s="101" t="b">
        <f t="shared" si="9"/>
        <v>1</v>
      </c>
      <c r="X201" s="101" t="b">
        <f t="shared" si="10"/>
        <v>1</v>
      </c>
      <c r="Y201" s="102">
        <f t="shared" si="11"/>
        <v>0</v>
      </c>
      <c r="Z201" s="103"/>
    </row>
    <row r="202" spans="2:26" ht="15.75" thickBot="1" x14ac:dyDescent="0.3">
      <c r="B202" s="253"/>
      <c r="C202" s="256"/>
      <c r="D202" s="259"/>
      <c r="E202" s="93"/>
      <c r="F202" s="94"/>
      <c r="G202" s="95"/>
      <c r="H202" s="94"/>
      <c r="I202" s="262"/>
      <c r="J202" s="264"/>
      <c r="K202" s="84"/>
      <c r="L202" s="84"/>
      <c r="M202" s="240"/>
      <c r="N202" s="237"/>
      <c r="O202" s="234"/>
      <c r="P202" s="136"/>
      <c r="Q202" s="136"/>
      <c r="R202" s="147"/>
      <c r="S202" s="148"/>
      <c r="T202" s="250"/>
      <c r="U202" s="104"/>
      <c r="V202" s="100">
        <f t="shared" si="8"/>
        <v>0</v>
      </c>
      <c r="W202" s="101" t="b">
        <f t="shared" si="9"/>
        <v>1</v>
      </c>
      <c r="X202" s="101" t="b">
        <f t="shared" si="10"/>
        <v>1</v>
      </c>
      <c r="Y202" s="102">
        <f t="shared" si="11"/>
        <v>0</v>
      </c>
      <c r="Z202" s="103"/>
    </row>
    <row r="203" spans="2:26" ht="15.75" thickBot="1" x14ac:dyDescent="0.3">
      <c r="B203" s="253"/>
      <c r="C203" s="256"/>
      <c r="D203" s="259"/>
      <c r="E203" s="95"/>
      <c r="F203" s="94"/>
      <c r="G203" s="95"/>
      <c r="H203" s="94"/>
      <c r="I203" s="262"/>
      <c r="J203" s="264"/>
      <c r="K203" s="84"/>
      <c r="L203" s="84"/>
      <c r="M203" s="240"/>
      <c r="N203" s="237"/>
      <c r="O203" s="234"/>
      <c r="P203" s="136"/>
      <c r="Q203" s="136"/>
      <c r="R203" s="147"/>
      <c r="S203" s="148"/>
      <c r="T203" s="250"/>
      <c r="U203" s="104"/>
      <c r="V203" s="100">
        <f t="shared" si="8"/>
        <v>0</v>
      </c>
      <c r="W203" s="101" t="b">
        <f t="shared" si="9"/>
        <v>1</v>
      </c>
      <c r="X203" s="101" t="b">
        <f t="shared" si="10"/>
        <v>1</v>
      </c>
      <c r="Y203" s="102">
        <f t="shared" si="11"/>
        <v>0</v>
      </c>
      <c r="Z203" s="103"/>
    </row>
    <row r="204" spans="2:26" ht="15.75" thickBot="1" x14ac:dyDescent="0.3">
      <c r="B204" s="253"/>
      <c r="C204" s="256"/>
      <c r="D204" s="259"/>
      <c r="E204" s="95"/>
      <c r="F204" s="94"/>
      <c r="G204" s="95"/>
      <c r="H204" s="94"/>
      <c r="I204" s="262"/>
      <c r="J204" s="264"/>
      <c r="K204" s="84"/>
      <c r="L204" s="84"/>
      <c r="M204" s="240"/>
      <c r="N204" s="237"/>
      <c r="O204" s="234"/>
      <c r="P204" s="136"/>
      <c r="Q204" s="136"/>
      <c r="R204" s="147"/>
      <c r="S204" s="148"/>
      <c r="T204" s="250"/>
      <c r="U204" s="104"/>
      <c r="V204" s="100">
        <f t="shared" si="8"/>
        <v>0</v>
      </c>
      <c r="W204" s="101" t="b">
        <f t="shared" si="9"/>
        <v>1</v>
      </c>
      <c r="X204" s="101" t="b">
        <f t="shared" si="10"/>
        <v>1</v>
      </c>
      <c r="Y204" s="102">
        <f t="shared" si="11"/>
        <v>0</v>
      </c>
      <c r="Z204" s="103"/>
    </row>
    <row r="205" spans="2:26" ht="15.75" thickBot="1" x14ac:dyDescent="0.3">
      <c r="B205" s="254"/>
      <c r="C205" s="257"/>
      <c r="D205" s="260"/>
      <c r="E205" s="96"/>
      <c r="F205" s="97"/>
      <c r="G205" s="96"/>
      <c r="H205" s="97"/>
      <c r="I205" s="263"/>
      <c r="J205" s="265"/>
      <c r="K205" s="89"/>
      <c r="L205" s="89"/>
      <c r="M205" s="241"/>
      <c r="N205" s="238"/>
      <c r="O205" s="235"/>
      <c r="P205" s="149"/>
      <c r="Q205" s="140"/>
      <c r="R205" s="150"/>
      <c r="S205" s="151"/>
      <c r="T205" s="251"/>
      <c r="U205" s="104"/>
      <c r="V205" s="100">
        <f t="shared" si="8"/>
        <v>0</v>
      </c>
      <c r="W205" s="101" t="b">
        <f t="shared" si="9"/>
        <v>1</v>
      </c>
      <c r="X205" s="101" t="b">
        <f t="shared" si="10"/>
        <v>1</v>
      </c>
      <c r="Y205" s="102">
        <f t="shared" si="11"/>
        <v>0</v>
      </c>
      <c r="Z205" s="103"/>
    </row>
    <row r="206" spans="2:26" ht="15.75" thickBot="1" x14ac:dyDescent="0.3">
      <c r="B206" s="252">
        <v>33</v>
      </c>
      <c r="C206" s="255"/>
      <c r="D206" s="258"/>
      <c r="E206" s="90"/>
      <c r="F206" s="98"/>
      <c r="G206" s="90"/>
      <c r="H206" s="91"/>
      <c r="I206" s="261"/>
      <c r="J206" s="264"/>
      <c r="K206" s="92"/>
      <c r="L206" s="84"/>
      <c r="M206" s="239"/>
      <c r="N206" s="236"/>
      <c r="O206" s="233"/>
      <c r="P206" s="143"/>
      <c r="Q206" s="133"/>
      <c r="R206" s="144"/>
      <c r="S206" s="145"/>
      <c r="T206" s="249"/>
      <c r="U206" s="104"/>
      <c r="V206" s="100">
        <f t="shared" ref="V206:V269" si="12">+K206*tx_apoio</f>
        <v>0</v>
      </c>
      <c r="W206" s="101" t="b">
        <f t="shared" ref="W206:W269" si="13">IF(AND(G206=K206, K206=R206),TRUE,FALSE)</f>
        <v>1</v>
      </c>
      <c r="X206" s="101" t="b">
        <f t="shared" ref="X206:X269" si="14">IF(AND(H206=L206, L206=S206),TRUE,FALSE)</f>
        <v>1</v>
      </c>
      <c r="Y206" s="102">
        <f t="shared" ref="Y206:Y269" si="15">IF(AND(W206=TRUE, X206=TRUE), V206, 0)</f>
        <v>0</v>
      </c>
      <c r="Z206" s="103"/>
    </row>
    <row r="207" spans="2:26" ht="15.75" thickBot="1" x14ac:dyDescent="0.3">
      <c r="B207" s="253"/>
      <c r="C207" s="256"/>
      <c r="D207" s="259"/>
      <c r="E207" s="93"/>
      <c r="F207" s="94"/>
      <c r="G207" s="95"/>
      <c r="H207" s="94"/>
      <c r="I207" s="262"/>
      <c r="J207" s="264"/>
      <c r="K207" s="84"/>
      <c r="L207" s="84"/>
      <c r="M207" s="240"/>
      <c r="N207" s="237"/>
      <c r="O207" s="234"/>
      <c r="P207" s="146"/>
      <c r="Q207" s="136"/>
      <c r="R207" s="147"/>
      <c r="S207" s="148"/>
      <c r="T207" s="250"/>
      <c r="U207" s="104"/>
      <c r="V207" s="100">
        <f t="shared" si="12"/>
        <v>0</v>
      </c>
      <c r="W207" s="101" t="b">
        <f t="shared" si="13"/>
        <v>1</v>
      </c>
      <c r="X207" s="101" t="b">
        <f t="shared" si="14"/>
        <v>1</v>
      </c>
      <c r="Y207" s="102">
        <f t="shared" si="15"/>
        <v>0</v>
      </c>
      <c r="Z207" s="103"/>
    </row>
    <row r="208" spans="2:26" ht="15.75" thickBot="1" x14ac:dyDescent="0.3">
      <c r="B208" s="253"/>
      <c r="C208" s="256"/>
      <c r="D208" s="259"/>
      <c r="E208" s="93"/>
      <c r="F208" s="94"/>
      <c r="G208" s="95"/>
      <c r="H208" s="94"/>
      <c r="I208" s="262"/>
      <c r="J208" s="264"/>
      <c r="K208" s="84"/>
      <c r="L208" s="84"/>
      <c r="M208" s="240"/>
      <c r="N208" s="237"/>
      <c r="O208" s="234"/>
      <c r="P208" s="136"/>
      <c r="Q208" s="136"/>
      <c r="R208" s="147"/>
      <c r="S208" s="148"/>
      <c r="T208" s="250"/>
      <c r="U208" s="104"/>
      <c r="V208" s="100">
        <f t="shared" si="12"/>
        <v>0</v>
      </c>
      <c r="W208" s="101" t="b">
        <f t="shared" si="13"/>
        <v>1</v>
      </c>
      <c r="X208" s="101" t="b">
        <f t="shared" si="14"/>
        <v>1</v>
      </c>
      <c r="Y208" s="102">
        <f t="shared" si="15"/>
        <v>0</v>
      </c>
      <c r="Z208" s="103"/>
    </row>
    <row r="209" spans="2:26" ht="15.75" thickBot="1" x14ac:dyDescent="0.3">
      <c r="B209" s="253"/>
      <c r="C209" s="256"/>
      <c r="D209" s="259"/>
      <c r="E209" s="95"/>
      <c r="F209" s="94"/>
      <c r="G209" s="95"/>
      <c r="H209" s="94"/>
      <c r="I209" s="262"/>
      <c r="J209" s="264"/>
      <c r="K209" s="84"/>
      <c r="L209" s="84"/>
      <c r="M209" s="240"/>
      <c r="N209" s="237"/>
      <c r="O209" s="234"/>
      <c r="P209" s="136"/>
      <c r="Q209" s="136"/>
      <c r="R209" s="147"/>
      <c r="S209" s="148"/>
      <c r="T209" s="250"/>
      <c r="U209" s="104"/>
      <c r="V209" s="100">
        <f t="shared" si="12"/>
        <v>0</v>
      </c>
      <c r="W209" s="101" t="b">
        <f t="shared" si="13"/>
        <v>1</v>
      </c>
      <c r="X209" s="101" t="b">
        <f t="shared" si="14"/>
        <v>1</v>
      </c>
      <c r="Y209" s="102">
        <f t="shared" si="15"/>
        <v>0</v>
      </c>
      <c r="Z209" s="103"/>
    </row>
    <row r="210" spans="2:26" ht="15.75" thickBot="1" x14ac:dyDescent="0.3">
      <c r="B210" s="253"/>
      <c r="C210" s="256"/>
      <c r="D210" s="259"/>
      <c r="E210" s="95"/>
      <c r="F210" s="94"/>
      <c r="G210" s="95"/>
      <c r="H210" s="94"/>
      <c r="I210" s="262"/>
      <c r="J210" s="264"/>
      <c r="K210" s="84"/>
      <c r="L210" s="84"/>
      <c r="M210" s="240"/>
      <c r="N210" s="237"/>
      <c r="O210" s="234"/>
      <c r="P210" s="136"/>
      <c r="Q210" s="136"/>
      <c r="R210" s="147"/>
      <c r="S210" s="148"/>
      <c r="T210" s="250"/>
      <c r="U210" s="104"/>
      <c r="V210" s="100">
        <f t="shared" si="12"/>
        <v>0</v>
      </c>
      <c r="W210" s="101" t="b">
        <f t="shared" si="13"/>
        <v>1</v>
      </c>
      <c r="X210" s="101" t="b">
        <f t="shared" si="14"/>
        <v>1</v>
      </c>
      <c r="Y210" s="102">
        <f t="shared" si="15"/>
        <v>0</v>
      </c>
      <c r="Z210" s="103"/>
    </row>
    <row r="211" spans="2:26" ht="15.75" thickBot="1" x14ac:dyDescent="0.3">
      <c r="B211" s="254"/>
      <c r="C211" s="257"/>
      <c r="D211" s="260"/>
      <c r="E211" s="96"/>
      <c r="F211" s="97"/>
      <c r="G211" s="96"/>
      <c r="H211" s="97"/>
      <c r="I211" s="263"/>
      <c r="J211" s="265"/>
      <c r="K211" s="89"/>
      <c r="L211" s="89"/>
      <c r="M211" s="241"/>
      <c r="N211" s="238"/>
      <c r="O211" s="235"/>
      <c r="P211" s="149"/>
      <c r="Q211" s="140"/>
      <c r="R211" s="150"/>
      <c r="S211" s="151"/>
      <c r="T211" s="251"/>
      <c r="U211" s="104"/>
      <c r="V211" s="100">
        <f t="shared" si="12"/>
        <v>0</v>
      </c>
      <c r="W211" s="101" t="b">
        <f t="shared" si="13"/>
        <v>1</v>
      </c>
      <c r="X211" s="101" t="b">
        <f t="shared" si="14"/>
        <v>1</v>
      </c>
      <c r="Y211" s="102">
        <f t="shared" si="15"/>
        <v>0</v>
      </c>
      <c r="Z211" s="103"/>
    </row>
    <row r="212" spans="2:26" ht="15.75" thickBot="1" x14ac:dyDescent="0.3">
      <c r="B212" s="252">
        <v>34</v>
      </c>
      <c r="C212" s="255"/>
      <c r="D212" s="258"/>
      <c r="E212" s="90"/>
      <c r="F212" s="98"/>
      <c r="G212" s="90"/>
      <c r="H212" s="91"/>
      <c r="I212" s="261"/>
      <c r="J212" s="264"/>
      <c r="K212" s="92"/>
      <c r="L212" s="84"/>
      <c r="M212" s="239"/>
      <c r="N212" s="236"/>
      <c r="O212" s="233"/>
      <c r="P212" s="143"/>
      <c r="Q212" s="133"/>
      <c r="R212" s="144"/>
      <c r="S212" s="145"/>
      <c r="T212" s="249"/>
      <c r="U212" s="104"/>
      <c r="V212" s="100">
        <f t="shared" si="12"/>
        <v>0</v>
      </c>
      <c r="W212" s="101" t="b">
        <f t="shared" si="13"/>
        <v>1</v>
      </c>
      <c r="X212" s="101" t="b">
        <f t="shared" si="14"/>
        <v>1</v>
      </c>
      <c r="Y212" s="102">
        <f t="shared" si="15"/>
        <v>0</v>
      </c>
      <c r="Z212" s="103"/>
    </row>
    <row r="213" spans="2:26" ht="15.75" thickBot="1" x14ac:dyDescent="0.3">
      <c r="B213" s="253"/>
      <c r="C213" s="256"/>
      <c r="D213" s="259"/>
      <c r="E213" s="93"/>
      <c r="F213" s="94"/>
      <c r="G213" s="95"/>
      <c r="H213" s="94"/>
      <c r="I213" s="262"/>
      <c r="J213" s="264"/>
      <c r="K213" s="84"/>
      <c r="L213" s="84"/>
      <c r="M213" s="240"/>
      <c r="N213" s="237"/>
      <c r="O213" s="234"/>
      <c r="P213" s="146"/>
      <c r="Q213" s="136"/>
      <c r="R213" s="147"/>
      <c r="S213" s="148"/>
      <c r="T213" s="250"/>
      <c r="U213" s="104"/>
      <c r="V213" s="100">
        <f t="shared" si="12"/>
        <v>0</v>
      </c>
      <c r="W213" s="101" t="b">
        <f t="shared" si="13"/>
        <v>1</v>
      </c>
      <c r="X213" s="101" t="b">
        <f t="shared" si="14"/>
        <v>1</v>
      </c>
      <c r="Y213" s="102">
        <f t="shared" si="15"/>
        <v>0</v>
      </c>
      <c r="Z213" s="103"/>
    </row>
    <row r="214" spans="2:26" ht="15.75" thickBot="1" x14ac:dyDescent="0.3">
      <c r="B214" s="253"/>
      <c r="C214" s="256"/>
      <c r="D214" s="259"/>
      <c r="E214" s="93"/>
      <c r="F214" s="94"/>
      <c r="G214" s="95"/>
      <c r="H214" s="94"/>
      <c r="I214" s="262"/>
      <c r="J214" s="264"/>
      <c r="K214" s="84"/>
      <c r="L214" s="84"/>
      <c r="M214" s="240"/>
      <c r="N214" s="237"/>
      <c r="O214" s="234"/>
      <c r="P214" s="136"/>
      <c r="Q214" s="136"/>
      <c r="R214" s="147"/>
      <c r="S214" s="148"/>
      <c r="T214" s="250"/>
      <c r="U214" s="104"/>
      <c r="V214" s="100">
        <f t="shared" si="12"/>
        <v>0</v>
      </c>
      <c r="W214" s="101" t="b">
        <f t="shared" si="13"/>
        <v>1</v>
      </c>
      <c r="X214" s="101" t="b">
        <f t="shared" si="14"/>
        <v>1</v>
      </c>
      <c r="Y214" s="102">
        <f t="shared" si="15"/>
        <v>0</v>
      </c>
      <c r="Z214" s="103"/>
    </row>
    <row r="215" spans="2:26" ht="15.75" thickBot="1" x14ac:dyDescent="0.3">
      <c r="B215" s="253"/>
      <c r="C215" s="256"/>
      <c r="D215" s="259"/>
      <c r="E215" s="95"/>
      <c r="F215" s="94"/>
      <c r="G215" s="95"/>
      <c r="H215" s="94"/>
      <c r="I215" s="262"/>
      <c r="J215" s="264"/>
      <c r="K215" s="84"/>
      <c r="L215" s="84"/>
      <c r="M215" s="240"/>
      <c r="N215" s="237"/>
      <c r="O215" s="234"/>
      <c r="P215" s="136"/>
      <c r="Q215" s="136"/>
      <c r="R215" s="147"/>
      <c r="S215" s="148"/>
      <c r="T215" s="250"/>
      <c r="U215" s="104"/>
      <c r="V215" s="100">
        <f t="shared" si="12"/>
        <v>0</v>
      </c>
      <c r="W215" s="101" t="b">
        <f t="shared" si="13"/>
        <v>1</v>
      </c>
      <c r="X215" s="101" t="b">
        <f t="shared" si="14"/>
        <v>1</v>
      </c>
      <c r="Y215" s="102">
        <f t="shared" si="15"/>
        <v>0</v>
      </c>
      <c r="Z215" s="103"/>
    </row>
    <row r="216" spans="2:26" ht="15.75" thickBot="1" x14ac:dyDescent="0.3">
      <c r="B216" s="253"/>
      <c r="C216" s="256"/>
      <c r="D216" s="259"/>
      <c r="E216" s="95"/>
      <c r="F216" s="94"/>
      <c r="G216" s="95"/>
      <c r="H216" s="94"/>
      <c r="I216" s="262"/>
      <c r="J216" s="264"/>
      <c r="K216" s="84"/>
      <c r="L216" s="84"/>
      <c r="M216" s="240"/>
      <c r="N216" s="237"/>
      <c r="O216" s="234"/>
      <c r="P216" s="136"/>
      <c r="Q216" s="136"/>
      <c r="R216" s="147"/>
      <c r="S216" s="148"/>
      <c r="T216" s="250"/>
      <c r="U216" s="104"/>
      <c r="V216" s="100">
        <f t="shared" si="12"/>
        <v>0</v>
      </c>
      <c r="W216" s="101" t="b">
        <f t="shared" si="13"/>
        <v>1</v>
      </c>
      <c r="X216" s="101" t="b">
        <f t="shared" si="14"/>
        <v>1</v>
      </c>
      <c r="Y216" s="102">
        <f t="shared" si="15"/>
        <v>0</v>
      </c>
      <c r="Z216" s="103"/>
    </row>
    <row r="217" spans="2:26" ht="15.75" thickBot="1" x14ac:dyDescent="0.3">
      <c r="B217" s="254"/>
      <c r="C217" s="257"/>
      <c r="D217" s="260"/>
      <c r="E217" s="96"/>
      <c r="F217" s="97"/>
      <c r="G217" s="96"/>
      <c r="H217" s="97"/>
      <c r="I217" s="263"/>
      <c r="J217" s="265"/>
      <c r="K217" s="89"/>
      <c r="L217" s="89"/>
      <c r="M217" s="241"/>
      <c r="N217" s="238"/>
      <c r="O217" s="235"/>
      <c r="P217" s="149"/>
      <c r="Q217" s="140"/>
      <c r="R217" s="150"/>
      <c r="S217" s="151"/>
      <c r="T217" s="251"/>
      <c r="U217" s="104"/>
      <c r="V217" s="100">
        <f t="shared" si="12"/>
        <v>0</v>
      </c>
      <c r="W217" s="101" t="b">
        <f t="shared" si="13"/>
        <v>1</v>
      </c>
      <c r="X217" s="101" t="b">
        <f t="shared" si="14"/>
        <v>1</v>
      </c>
      <c r="Y217" s="102">
        <f t="shared" si="15"/>
        <v>0</v>
      </c>
      <c r="Z217" s="103"/>
    </row>
    <row r="218" spans="2:26" ht="15.75" thickBot="1" x14ac:dyDescent="0.3">
      <c r="B218" s="252">
        <v>35</v>
      </c>
      <c r="C218" s="255"/>
      <c r="D218" s="258"/>
      <c r="E218" s="90"/>
      <c r="F218" s="98"/>
      <c r="G218" s="90"/>
      <c r="H218" s="91"/>
      <c r="I218" s="261"/>
      <c r="J218" s="264"/>
      <c r="K218" s="92"/>
      <c r="L218" s="84"/>
      <c r="M218" s="239"/>
      <c r="N218" s="236"/>
      <c r="O218" s="233"/>
      <c r="P218" s="143"/>
      <c r="Q218" s="133"/>
      <c r="R218" s="144"/>
      <c r="S218" s="145"/>
      <c r="T218" s="249"/>
      <c r="U218" s="104"/>
      <c r="V218" s="100">
        <f t="shared" si="12"/>
        <v>0</v>
      </c>
      <c r="W218" s="101" t="b">
        <f t="shared" si="13"/>
        <v>1</v>
      </c>
      <c r="X218" s="101" t="b">
        <f t="shared" si="14"/>
        <v>1</v>
      </c>
      <c r="Y218" s="102">
        <f t="shared" si="15"/>
        <v>0</v>
      </c>
      <c r="Z218" s="103"/>
    </row>
    <row r="219" spans="2:26" ht="15.75" thickBot="1" x14ac:dyDescent="0.3">
      <c r="B219" s="253"/>
      <c r="C219" s="256"/>
      <c r="D219" s="259"/>
      <c r="E219" s="93"/>
      <c r="F219" s="94"/>
      <c r="G219" s="95"/>
      <c r="H219" s="94"/>
      <c r="I219" s="262"/>
      <c r="J219" s="264"/>
      <c r="K219" s="84"/>
      <c r="L219" s="84"/>
      <c r="M219" s="240"/>
      <c r="N219" s="237"/>
      <c r="O219" s="234"/>
      <c r="P219" s="146"/>
      <c r="Q219" s="136"/>
      <c r="R219" s="147"/>
      <c r="S219" s="148"/>
      <c r="T219" s="250"/>
      <c r="U219" s="104"/>
      <c r="V219" s="100">
        <f t="shared" si="12"/>
        <v>0</v>
      </c>
      <c r="W219" s="101" t="b">
        <f t="shared" si="13"/>
        <v>1</v>
      </c>
      <c r="X219" s="101" t="b">
        <f t="shared" si="14"/>
        <v>1</v>
      </c>
      <c r="Y219" s="102">
        <f t="shared" si="15"/>
        <v>0</v>
      </c>
      <c r="Z219" s="103"/>
    </row>
    <row r="220" spans="2:26" ht="15.75" thickBot="1" x14ac:dyDescent="0.3">
      <c r="B220" s="253"/>
      <c r="C220" s="256"/>
      <c r="D220" s="259"/>
      <c r="E220" s="93"/>
      <c r="F220" s="94"/>
      <c r="G220" s="95"/>
      <c r="H220" s="94"/>
      <c r="I220" s="262"/>
      <c r="J220" s="264"/>
      <c r="K220" s="84"/>
      <c r="L220" s="84"/>
      <c r="M220" s="240"/>
      <c r="N220" s="237"/>
      <c r="O220" s="234"/>
      <c r="P220" s="136"/>
      <c r="Q220" s="136"/>
      <c r="R220" s="147"/>
      <c r="S220" s="148"/>
      <c r="T220" s="250"/>
      <c r="U220" s="104"/>
      <c r="V220" s="100">
        <f t="shared" si="12"/>
        <v>0</v>
      </c>
      <c r="W220" s="101" t="b">
        <f t="shared" si="13"/>
        <v>1</v>
      </c>
      <c r="X220" s="101" t="b">
        <f t="shared" si="14"/>
        <v>1</v>
      </c>
      <c r="Y220" s="102">
        <f t="shared" si="15"/>
        <v>0</v>
      </c>
      <c r="Z220" s="103"/>
    </row>
    <row r="221" spans="2:26" ht="15.75" thickBot="1" x14ac:dyDescent="0.3">
      <c r="B221" s="253"/>
      <c r="C221" s="256"/>
      <c r="D221" s="259"/>
      <c r="E221" s="95"/>
      <c r="F221" s="94"/>
      <c r="G221" s="95"/>
      <c r="H221" s="94"/>
      <c r="I221" s="262"/>
      <c r="J221" s="264"/>
      <c r="K221" s="84"/>
      <c r="L221" s="84"/>
      <c r="M221" s="240"/>
      <c r="N221" s="237"/>
      <c r="O221" s="234"/>
      <c r="P221" s="136"/>
      <c r="Q221" s="136"/>
      <c r="R221" s="147"/>
      <c r="S221" s="148"/>
      <c r="T221" s="250"/>
      <c r="U221" s="104"/>
      <c r="V221" s="100">
        <f t="shared" si="12"/>
        <v>0</v>
      </c>
      <c r="W221" s="101" t="b">
        <f t="shared" si="13"/>
        <v>1</v>
      </c>
      <c r="X221" s="101" t="b">
        <f t="shared" si="14"/>
        <v>1</v>
      </c>
      <c r="Y221" s="102">
        <f t="shared" si="15"/>
        <v>0</v>
      </c>
      <c r="Z221" s="103"/>
    </row>
    <row r="222" spans="2:26" ht="15.75" thickBot="1" x14ac:dyDescent="0.3">
      <c r="B222" s="253"/>
      <c r="C222" s="256"/>
      <c r="D222" s="259"/>
      <c r="E222" s="95"/>
      <c r="F222" s="94"/>
      <c r="G222" s="95"/>
      <c r="H222" s="94"/>
      <c r="I222" s="262"/>
      <c r="J222" s="264"/>
      <c r="K222" s="84"/>
      <c r="L222" s="84"/>
      <c r="M222" s="240"/>
      <c r="N222" s="237"/>
      <c r="O222" s="234"/>
      <c r="P222" s="136"/>
      <c r="Q222" s="136"/>
      <c r="R222" s="147"/>
      <c r="S222" s="148"/>
      <c r="T222" s="250"/>
      <c r="U222" s="104"/>
      <c r="V222" s="100">
        <f t="shared" si="12"/>
        <v>0</v>
      </c>
      <c r="W222" s="101" t="b">
        <f t="shared" si="13"/>
        <v>1</v>
      </c>
      <c r="X222" s="101" t="b">
        <f t="shared" si="14"/>
        <v>1</v>
      </c>
      <c r="Y222" s="102">
        <f t="shared" si="15"/>
        <v>0</v>
      </c>
      <c r="Z222" s="103"/>
    </row>
    <row r="223" spans="2:26" ht="15.75" thickBot="1" x14ac:dyDescent="0.3">
      <c r="B223" s="254"/>
      <c r="C223" s="257"/>
      <c r="D223" s="260"/>
      <c r="E223" s="96"/>
      <c r="F223" s="97"/>
      <c r="G223" s="96"/>
      <c r="H223" s="97"/>
      <c r="I223" s="263"/>
      <c r="J223" s="265"/>
      <c r="K223" s="89"/>
      <c r="L223" s="89"/>
      <c r="M223" s="241"/>
      <c r="N223" s="238"/>
      <c r="O223" s="235"/>
      <c r="P223" s="149"/>
      <c r="Q223" s="140"/>
      <c r="R223" s="150"/>
      <c r="S223" s="151"/>
      <c r="T223" s="251"/>
      <c r="U223" s="104"/>
      <c r="V223" s="100">
        <f t="shared" si="12"/>
        <v>0</v>
      </c>
      <c r="W223" s="101" t="b">
        <f t="shared" si="13"/>
        <v>1</v>
      </c>
      <c r="X223" s="101" t="b">
        <f t="shared" si="14"/>
        <v>1</v>
      </c>
      <c r="Y223" s="102">
        <f t="shared" si="15"/>
        <v>0</v>
      </c>
      <c r="Z223" s="103"/>
    </row>
    <row r="224" spans="2:26" ht="15.75" thickBot="1" x14ac:dyDescent="0.3">
      <c r="B224" s="252">
        <v>36</v>
      </c>
      <c r="C224" s="255"/>
      <c r="D224" s="258"/>
      <c r="E224" s="90"/>
      <c r="F224" s="98"/>
      <c r="G224" s="90"/>
      <c r="H224" s="91"/>
      <c r="I224" s="261"/>
      <c r="J224" s="264"/>
      <c r="K224" s="92"/>
      <c r="L224" s="84"/>
      <c r="M224" s="239"/>
      <c r="N224" s="236"/>
      <c r="O224" s="233"/>
      <c r="P224" s="143"/>
      <c r="Q224" s="133"/>
      <c r="R224" s="144"/>
      <c r="S224" s="145"/>
      <c r="T224" s="249"/>
      <c r="U224" s="104"/>
      <c r="V224" s="100">
        <f t="shared" si="12"/>
        <v>0</v>
      </c>
      <c r="W224" s="101" t="b">
        <f t="shared" si="13"/>
        <v>1</v>
      </c>
      <c r="X224" s="101" t="b">
        <f t="shared" si="14"/>
        <v>1</v>
      </c>
      <c r="Y224" s="102">
        <f t="shared" si="15"/>
        <v>0</v>
      </c>
      <c r="Z224" s="103"/>
    </row>
    <row r="225" spans="2:26" ht="15.75" thickBot="1" x14ac:dyDescent="0.3">
      <c r="B225" s="253"/>
      <c r="C225" s="256"/>
      <c r="D225" s="259"/>
      <c r="E225" s="93"/>
      <c r="F225" s="94"/>
      <c r="G225" s="95"/>
      <c r="H225" s="94"/>
      <c r="I225" s="262"/>
      <c r="J225" s="264"/>
      <c r="K225" s="84"/>
      <c r="L225" s="84"/>
      <c r="M225" s="240"/>
      <c r="N225" s="237"/>
      <c r="O225" s="234"/>
      <c r="P225" s="146"/>
      <c r="Q225" s="136"/>
      <c r="R225" s="147"/>
      <c r="S225" s="148"/>
      <c r="T225" s="250"/>
      <c r="U225" s="104"/>
      <c r="V225" s="100">
        <f t="shared" si="12"/>
        <v>0</v>
      </c>
      <c r="W225" s="101" t="b">
        <f t="shared" si="13"/>
        <v>1</v>
      </c>
      <c r="X225" s="101" t="b">
        <f t="shared" si="14"/>
        <v>1</v>
      </c>
      <c r="Y225" s="102">
        <f t="shared" si="15"/>
        <v>0</v>
      </c>
      <c r="Z225" s="103"/>
    </row>
    <row r="226" spans="2:26" ht="15.75" thickBot="1" x14ac:dyDescent="0.3">
      <c r="B226" s="253"/>
      <c r="C226" s="256"/>
      <c r="D226" s="259"/>
      <c r="E226" s="93"/>
      <c r="F226" s="94"/>
      <c r="G226" s="95"/>
      <c r="H226" s="94"/>
      <c r="I226" s="262"/>
      <c r="J226" s="264"/>
      <c r="K226" s="84"/>
      <c r="L226" s="84"/>
      <c r="M226" s="240"/>
      <c r="N226" s="237"/>
      <c r="O226" s="234"/>
      <c r="P226" s="136"/>
      <c r="Q226" s="136"/>
      <c r="R226" s="147"/>
      <c r="S226" s="148"/>
      <c r="T226" s="250"/>
      <c r="U226" s="104"/>
      <c r="V226" s="100">
        <f t="shared" si="12"/>
        <v>0</v>
      </c>
      <c r="W226" s="101" t="b">
        <f t="shared" si="13"/>
        <v>1</v>
      </c>
      <c r="X226" s="101" t="b">
        <f t="shared" si="14"/>
        <v>1</v>
      </c>
      <c r="Y226" s="102">
        <f t="shared" si="15"/>
        <v>0</v>
      </c>
      <c r="Z226" s="103"/>
    </row>
    <row r="227" spans="2:26" ht="15.75" thickBot="1" x14ac:dyDescent="0.3">
      <c r="B227" s="253"/>
      <c r="C227" s="256"/>
      <c r="D227" s="259"/>
      <c r="E227" s="95"/>
      <c r="F227" s="94"/>
      <c r="G227" s="95"/>
      <c r="H227" s="94"/>
      <c r="I227" s="262"/>
      <c r="J227" s="264"/>
      <c r="K227" s="84"/>
      <c r="L227" s="84"/>
      <c r="M227" s="240"/>
      <c r="N227" s="237"/>
      <c r="O227" s="234"/>
      <c r="P227" s="136"/>
      <c r="Q227" s="136"/>
      <c r="R227" s="147"/>
      <c r="S227" s="148"/>
      <c r="T227" s="250"/>
      <c r="U227" s="104"/>
      <c r="V227" s="100">
        <f t="shared" si="12"/>
        <v>0</v>
      </c>
      <c r="W227" s="101" t="b">
        <f t="shared" si="13"/>
        <v>1</v>
      </c>
      <c r="X227" s="101" t="b">
        <f t="shared" si="14"/>
        <v>1</v>
      </c>
      <c r="Y227" s="102">
        <f t="shared" si="15"/>
        <v>0</v>
      </c>
      <c r="Z227" s="103"/>
    </row>
    <row r="228" spans="2:26" ht="15.75" thickBot="1" x14ac:dyDescent="0.3">
      <c r="B228" s="253"/>
      <c r="C228" s="256"/>
      <c r="D228" s="259"/>
      <c r="E228" s="95"/>
      <c r="F228" s="94"/>
      <c r="G228" s="95"/>
      <c r="H228" s="94"/>
      <c r="I228" s="262"/>
      <c r="J228" s="264"/>
      <c r="K228" s="84"/>
      <c r="L228" s="84"/>
      <c r="M228" s="240"/>
      <c r="N228" s="237"/>
      <c r="O228" s="234"/>
      <c r="P228" s="136"/>
      <c r="Q228" s="136"/>
      <c r="R228" s="147"/>
      <c r="S228" s="148"/>
      <c r="T228" s="250"/>
      <c r="U228" s="104"/>
      <c r="V228" s="100">
        <f t="shared" si="12"/>
        <v>0</v>
      </c>
      <c r="W228" s="101" t="b">
        <f t="shared" si="13"/>
        <v>1</v>
      </c>
      <c r="X228" s="101" t="b">
        <f t="shared" si="14"/>
        <v>1</v>
      </c>
      <c r="Y228" s="102">
        <f t="shared" si="15"/>
        <v>0</v>
      </c>
      <c r="Z228" s="103"/>
    </row>
    <row r="229" spans="2:26" ht="15.75" thickBot="1" x14ac:dyDescent="0.3">
      <c r="B229" s="254"/>
      <c r="C229" s="257"/>
      <c r="D229" s="260"/>
      <c r="E229" s="96"/>
      <c r="F229" s="97"/>
      <c r="G229" s="96"/>
      <c r="H229" s="97"/>
      <c r="I229" s="263"/>
      <c r="J229" s="265"/>
      <c r="K229" s="89"/>
      <c r="L229" s="89"/>
      <c r="M229" s="241"/>
      <c r="N229" s="238"/>
      <c r="O229" s="235"/>
      <c r="P229" s="149"/>
      <c r="Q229" s="140"/>
      <c r="R229" s="150"/>
      <c r="S229" s="151"/>
      <c r="T229" s="251"/>
      <c r="U229" s="104"/>
      <c r="V229" s="100">
        <f t="shared" si="12"/>
        <v>0</v>
      </c>
      <c r="W229" s="101" t="b">
        <f t="shared" si="13"/>
        <v>1</v>
      </c>
      <c r="X229" s="101" t="b">
        <f t="shared" si="14"/>
        <v>1</v>
      </c>
      <c r="Y229" s="102">
        <f t="shared" si="15"/>
        <v>0</v>
      </c>
      <c r="Z229" s="103"/>
    </row>
    <row r="230" spans="2:26" ht="15.75" thickBot="1" x14ac:dyDescent="0.3">
      <c r="B230" s="252">
        <v>37</v>
      </c>
      <c r="C230" s="255"/>
      <c r="D230" s="258"/>
      <c r="E230" s="90"/>
      <c r="F230" s="98"/>
      <c r="G230" s="90"/>
      <c r="H230" s="91"/>
      <c r="I230" s="261"/>
      <c r="J230" s="264"/>
      <c r="K230" s="92"/>
      <c r="L230" s="84"/>
      <c r="M230" s="239"/>
      <c r="N230" s="236"/>
      <c r="O230" s="233"/>
      <c r="P230" s="143"/>
      <c r="Q230" s="133"/>
      <c r="R230" s="144"/>
      <c r="S230" s="145"/>
      <c r="T230" s="249"/>
      <c r="U230" s="104"/>
      <c r="V230" s="100">
        <f t="shared" si="12"/>
        <v>0</v>
      </c>
      <c r="W230" s="101" t="b">
        <f t="shared" si="13"/>
        <v>1</v>
      </c>
      <c r="X230" s="101" t="b">
        <f t="shared" si="14"/>
        <v>1</v>
      </c>
      <c r="Y230" s="102">
        <f t="shared" si="15"/>
        <v>0</v>
      </c>
      <c r="Z230" s="103"/>
    </row>
    <row r="231" spans="2:26" ht="15.75" thickBot="1" x14ac:dyDescent="0.3">
      <c r="B231" s="253"/>
      <c r="C231" s="256"/>
      <c r="D231" s="259"/>
      <c r="E231" s="93"/>
      <c r="F231" s="94"/>
      <c r="G231" s="95"/>
      <c r="H231" s="94"/>
      <c r="I231" s="262"/>
      <c r="J231" s="264"/>
      <c r="K231" s="84"/>
      <c r="L231" s="84"/>
      <c r="M231" s="240"/>
      <c r="N231" s="237"/>
      <c r="O231" s="234"/>
      <c r="P231" s="146"/>
      <c r="Q231" s="136"/>
      <c r="R231" s="147"/>
      <c r="S231" s="148"/>
      <c r="T231" s="250"/>
      <c r="U231" s="104"/>
      <c r="V231" s="100">
        <f t="shared" si="12"/>
        <v>0</v>
      </c>
      <c r="W231" s="101" t="b">
        <f t="shared" si="13"/>
        <v>1</v>
      </c>
      <c r="X231" s="101" t="b">
        <f t="shared" si="14"/>
        <v>1</v>
      </c>
      <c r="Y231" s="102">
        <f t="shared" si="15"/>
        <v>0</v>
      </c>
      <c r="Z231" s="103"/>
    </row>
    <row r="232" spans="2:26" ht="15.75" thickBot="1" x14ac:dyDescent="0.3">
      <c r="B232" s="253"/>
      <c r="C232" s="256"/>
      <c r="D232" s="259"/>
      <c r="E232" s="93"/>
      <c r="F232" s="94"/>
      <c r="G232" s="95"/>
      <c r="H232" s="94"/>
      <c r="I232" s="262"/>
      <c r="J232" s="264"/>
      <c r="K232" s="84"/>
      <c r="L232" s="84"/>
      <c r="M232" s="240"/>
      <c r="N232" s="237"/>
      <c r="O232" s="234"/>
      <c r="P232" s="136"/>
      <c r="Q232" s="136"/>
      <c r="R232" s="147"/>
      <c r="S232" s="148"/>
      <c r="T232" s="250"/>
      <c r="U232" s="104"/>
      <c r="V232" s="100">
        <f t="shared" si="12"/>
        <v>0</v>
      </c>
      <c r="W232" s="101" t="b">
        <f t="shared" si="13"/>
        <v>1</v>
      </c>
      <c r="X232" s="101" t="b">
        <f t="shared" si="14"/>
        <v>1</v>
      </c>
      <c r="Y232" s="102">
        <f t="shared" si="15"/>
        <v>0</v>
      </c>
      <c r="Z232" s="103"/>
    </row>
    <row r="233" spans="2:26" ht="15.75" thickBot="1" x14ac:dyDescent="0.3">
      <c r="B233" s="253"/>
      <c r="C233" s="256"/>
      <c r="D233" s="259"/>
      <c r="E233" s="95"/>
      <c r="F233" s="94"/>
      <c r="G233" s="95"/>
      <c r="H233" s="94"/>
      <c r="I233" s="262"/>
      <c r="J233" s="264"/>
      <c r="K233" s="84"/>
      <c r="L233" s="84"/>
      <c r="M233" s="240"/>
      <c r="N233" s="237"/>
      <c r="O233" s="234"/>
      <c r="P233" s="136"/>
      <c r="Q233" s="136"/>
      <c r="R233" s="147"/>
      <c r="S233" s="148"/>
      <c r="T233" s="250"/>
      <c r="U233" s="104"/>
      <c r="V233" s="100">
        <f t="shared" si="12"/>
        <v>0</v>
      </c>
      <c r="W233" s="101" t="b">
        <f t="shared" si="13"/>
        <v>1</v>
      </c>
      <c r="X233" s="101" t="b">
        <f t="shared" si="14"/>
        <v>1</v>
      </c>
      <c r="Y233" s="102">
        <f t="shared" si="15"/>
        <v>0</v>
      </c>
      <c r="Z233" s="103"/>
    </row>
    <row r="234" spans="2:26" ht="15.75" thickBot="1" x14ac:dyDescent="0.3">
      <c r="B234" s="253"/>
      <c r="C234" s="256"/>
      <c r="D234" s="259"/>
      <c r="E234" s="95"/>
      <c r="F234" s="94"/>
      <c r="G234" s="95"/>
      <c r="H234" s="94"/>
      <c r="I234" s="262"/>
      <c r="J234" s="264"/>
      <c r="K234" s="84"/>
      <c r="L234" s="84"/>
      <c r="M234" s="240"/>
      <c r="N234" s="237"/>
      <c r="O234" s="234"/>
      <c r="P234" s="136"/>
      <c r="Q234" s="136"/>
      <c r="R234" s="147"/>
      <c r="S234" s="148"/>
      <c r="T234" s="250"/>
      <c r="U234" s="104"/>
      <c r="V234" s="100">
        <f t="shared" si="12"/>
        <v>0</v>
      </c>
      <c r="W234" s="101" t="b">
        <f t="shared" si="13"/>
        <v>1</v>
      </c>
      <c r="X234" s="101" t="b">
        <f t="shared" si="14"/>
        <v>1</v>
      </c>
      <c r="Y234" s="102">
        <f t="shared" si="15"/>
        <v>0</v>
      </c>
      <c r="Z234" s="103"/>
    </row>
    <row r="235" spans="2:26" ht="15.75" thickBot="1" x14ac:dyDescent="0.3">
      <c r="B235" s="254"/>
      <c r="C235" s="257"/>
      <c r="D235" s="260"/>
      <c r="E235" s="96"/>
      <c r="F235" s="97"/>
      <c r="G235" s="96"/>
      <c r="H235" s="97"/>
      <c r="I235" s="263"/>
      <c r="J235" s="265"/>
      <c r="K235" s="89"/>
      <c r="L235" s="89"/>
      <c r="M235" s="241"/>
      <c r="N235" s="238"/>
      <c r="O235" s="235"/>
      <c r="P235" s="149"/>
      <c r="Q235" s="140"/>
      <c r="R235" s="150"/>
      <c r="S235" s="151"/>
      <c r="T235" s="251"/>
      <c r="U235" s="104"/>
      <c r="V235" s="100">
        <f t="shared" si="12"/>
        <v>0</v>
      </c>
      <c r="W235" s="101" t="b">
        <f t="shared" si="13"/>
        <v>1</v>
      </c>
      <c r="X235" s="101" t="b">
        <f t="shared" si="14"/>
        <v>1</v>
      </c>
      <c r="Y235" s="102">
        <f t="shared" si="15"/>
        <v>0</v>
      </c>
      <c r="Z235" s="103"/>
    </row>
    <row r="236" spans="2:26" ht="15.75" thickBot="1" x14ac:dyDescent="0.3">
      <c r="B236" s="252">
        <v>38</v>
      </c>
      <c r="C236" s="255"/>
      <c r="D236" s="258"/>
      <c r="E236" s="90"/>
      <c r="F236" s="98"/>
      <c r="G236" s="90"/>
      <c r="H236" s="91"/>
      <c r="I236" s="261"/>
      <c r="J236" s="264"/>
      <c r="K236" s="92"/>
      <c r="L236" s="84"/>
      <c r="M236" s="239"/>
      <c r="N236" s="236"/>
      <c r="O236" s="233"/>
      <c r="P236" s="143"/>
      <c r="Q236" s="133"/>
      <c r="R236" s="144"/>
      <c r="S236" s="145"/>
      <c r="T236" s="249"/>
      <c r="U236" s="104"/>
      <c r="V236" s="100">
        <f t="shared" si="12"/>
        <v>0</v>
      </c>
      <c r="W236" s="101" t="b">
        <f t="shared" si="13"/>
        <v>1</v>
      </c>
      <c r="X236" s="101" t="b">
        <f t="shared" si="14"/>
        <v>1</v>
      </c>
      <c r="Y236" s="102">
        <f t="shared" si="15"/>
        <v>0</v>
      </c>
      <c r="Z236" s="103"/>
    </row>
    <row r="237" spans="2:26" ht="15.75" thickBot="1" x14ac:dyDescent="0.3">
      <c r="B237" s="253"/>
      <c r="C237" s="256"/>
      <c r="D237" s="259"/>
      <c r="E237" s="93"/>
      <c r="F237" s="94"/>
      <c r="G237" s="95"/>
      <c r="H237" s="94"/>
      <c r="I237" s="262"/>
      <c r="J237" s="264"/>
      <c r="K237" s="84"/>
      <c r="L237" s="84"/>
      <c r="M237" s="240"/>
      <c r="N237" s="237"/>
      <c r="O237" s="234"/>
      <c r="P237" s="146"/>
      <c r="Q237" s="136"/>
      <c r="R237" s="147"/>
      <c r="S237" s="148"/>
      <c r="T237" s="250"/>
      <c r="U237" s="104"/>
      <c r="V237" s="100">
        <f t="shared" si="12"/>
        <v>0</v>
      </c>
      <c r="W237" s="101" t="b">
        <f t="shared" si="13"/>
        <v>1</v>
      </c>
      <c r="X237" s="101" t="b">
        <f t="shared" si="14"/>
        <v>1</v>
      </c>
      <c r="Y237" s="102">
        <f t="shared" si="15"/>
        <v>0</v>
      </c>
      <c r="Z237" s="103"/>
    </row>
    <row r="238" spans="2:26" ht="15.75" thickBot="1" x14ac:dyDescent="0.3">
      <c r="B238" s="253"/>
      <c r="C238" s="256"/>
      <c r="D238" s="259"/>
      <c r="E238" s="93"/>
      <c r="F238" s="94"/>
      <c r="G238" s="95"/>
      <c r="H238" s="94"/>
      <c r="I238" s="262"/>
      <c r="J238" s="264"/>
      <c r="K238" s="84"/>
      <c r="L238" s="84"/>
      <c r="M238" s="240"/>
      <c r="N238" s="237"/>
      <c r="O238" s="234"/>
      <c r="P238" s="136"/>
      <c r="Q238" s="136"/>
      <c r="R238" s="147"/>
      <c r="S238" s="148"/>
      <c r="T238" s="250"/>
      <c r="U238" s="104"/>
      <c r="V238" s="100">
        <f t="shared" si="12"/>
        <v>0</v>
      </c>
      <c r="W238" s="101" t="b">
        <f t="shared" si="13"/>
        <v>1</v>
      </c>
      <c r="X238" s="101" t="b">
        <f t="shared" si="14"/>
        <v>1</v>
      </c>
      <c r="Y238" s="102">
        <f t="shared" si="15"/>
        <v>0</v>
      </c>
      <c r="Z238" s="103"/>
    </row>
    <row r="239" spans="2:26" ht="15.75" thickBot="1" x14ac:dyDescent="0.3">
      <c r="B239" s="253"/>
      <c r="C239" s="256"/>
      <c r="D239" s="259"/>
      <c r="E239" s="95"/>
      <c r="F239" s="94"/>
      <c r="G239" s="95"/>
      <c r="H239" s="94"/>
      <c r="I239" s="262"/>
      <c r="J239" s="264"/>
      <c r="K239" s="84"/>
      <c r="L239" s="84"/>
      <c r="M239" s="240"/>
      <c r="N239" s="237"/>
      <c r="O239" s="234"/>
      <c r="P239" s="136"/>
      <c r="Q239" s="136"/>
      <c r="R239" s="147"/>
      <c r="S239" s="148"/>
      <c r="T239" s="250"/>
      <c r="U239" s="104"/>
      <c r="V239" s="100">
        <f t="shared" si="12"/>
        <v>0</v>
      </c>
      <c r="W239" s="101" t="b">
        <f t="shared" si="13"/>
        <v>1</v>
      </c>
      <c r="X239" s="101" t="b">
        <f t="shared" si="14"/>
        <v>1</v>
      </c>
      <c r="Y239" s="102">
        <f t="shared" si="15"/>
        <v>0</v>
      </c>
      <c r="Z239" s="103"/>
    </row>
    <row r="240" spans="2:26" ht="15.75" thickBot="1" x14ac:dyDescent="0.3">
      <c r="B240" s="253"/>
      <c r="C240" s="256"/>
      <c r="D240" s="259"/>
      <c r="E240" s="95"/>
      <c r="F240" s="94"/>
      <c r="G240" s="95"/>
      <c r="H240" s="94"/>
      <c r="I240" s="262"/>
      <c r="J240" s="264"/>
      <c r="K240" s="84"/>
      <c r="L240" s="84"/>
      <c r="M240" s="240"/>
      <c r="N240" s="237"/>
      <c r="O240" s="234"/>
      <c r="P240" s="136"/>
      <c r="Q240" s="136"/>
      <c r="R240" s="147"/>
      <c r="S240" s="148"/>
      <c r="T240" s="250"/>
      <c r="U240" s="104"/>
      <c r="V240" s="100">
        <f t="shared" si="12"/>
        <v>0</v>
      </c>
      <c r="W240" s="101" t="b">
        <f t="shared" si="13"/>
        <v>1</v>
      </c>
      <c r="X240" s="101" t="b">
        <f t="shared" si="14"/>
        <v>1</v>
      </c>
      <c r="Y240" s="102">
        <f t="shared" si="15"/>
        <v>0</v>
      </c>
      <c r="Z240" s="103"/>
    </row>
    <row r="241" spans="2:26" ht="15.75" thickBot="1" x14ac:dyDescent="0.3">
      <c r="B241" s="254"/>
      <c r="C241" s="257"/>
      <c r="D241" s="260"/>
      <c r="E241" s="96"/>
      <c r="F241" s="97"/>
      <c r="G241" s="96"/>
      <c r="H241" s="97"/>
      <c r="I241" s="263"/>
      <c r="J241" s="265"/>
      <c r="K241" s="89"/>
      <c r="L241" s="89"/>
      <c r="M241" s="241"/>
      <c r="N241" s="238"/>
      <c r="O241" s="235"/>
      <c r="P241" s="149"/>
      <c r="Q241" s="140"/>
      <c r="R241" s="150"/>
      <c r="S241" s="151"/>
      <c r="T241" s="251"/>
      <c r="U241" s="104"/>
      <c r="V241" s="100">
        <f t="shared" si="12"/>
        <v>0</v>
      </c>
      <c r="W241" s="101" t="b">
        <f t="shared" si="13"/>
        <v>1</v>
      </c>
      <c r="X241" s="101" t="b">
        <f t="shared" si="14"/>
        <v>1</v>
      </c>
      <c r="Y241" s="102">
        <f t="shared" si="15"/>
        <v>0</v>
      </c>
      <c r="Z241" s="103"/>
    </row>
    <row r="242" spans="2:26" ht="15.75" thickBot="1" x14ac:dyDescent="0.3">
      <c r="B242" s="252">
        <v>39</v>
      </c>
      <c r="C242" s="255"/>
      <c r="D242" s="258"/>
      <c r="E242" s="90"/>
      <c r="F242" s="98"/>
      <c r="G242" s="90"/>
      <c r="H242" s="91"/>
      <c r="I242" s="261"/>
      <c r="J242" s="264"/>
      <c r="K242" s="92"/>
      <c r="L242" s="84"/>
      <c r="M242" s="239"/>
      <c r="N242" s="236"/>
      <c r="O242" s="233"/>
      <c r="P242" s="143"/>
      <c r="Q242" s="133"/>
      <c r="R242" s="144"/>
      <c r="S242" s="145"/>
      <c r="T242" s="249"/>
      <c r="U242" s="104"/>
      <c r="V242" s="100">
        <f t="shared" si="12"/>
        <v>0</v>
      </c>
      <c r="W242" s="101" t="b">
        <f t="shared" si="13"/>
        <v>1</v>
      </c>
      <c r="X242" s="101" t="b">
        <f t="shared" si="14"/>
        <v>1</v>
      </c>
      <c r="Y242" s="102">
        <f t="shared" si="15"/>
        <v>0</v>
      </c>
      <c r="Z242" s="103"/>
    </row>
    <row r="243" spans="2:26" ht="15.75" thickBot="1" x14ac:dyDescent="0.3">
      <c r="B243" s="253"/>
      <c r="C243" s="256"/>
      <c r="D243" s="259"/>
      <c r="E243" s="93"/>
      <c r="F243" s="94"/>
      <c r="G243" s="95"/>
      <c r="H243" s="94"/>
      <c r="I243" s="262"/>
      <c r="J243" s="264"/>
      <c r="K243" s="84"/>
      <c r="L243" s="84"/>
      <c r="M243" s="240"/>
      <c r="N243" s="237"/>
      <c r="O243" s="234"/>
      <c r="P243" s="146"/>
      <c r="Q243" s="136"/>
      <c r="R243" s="147"/>
      <c r="S243" s="148"/>
      <c r="T243" s="250"/>
      <c r="U243" s="104"/>
      <c r="V243" s="100">
        <f t="shared" si="12"/>
        <v>0</v>
      </c>
      <c r="W243" s="101" t="b">
        <f t="shared" si="13"/>
        <v>1</v>
      </c>
      <c r="X243" s="101" t="b">
        <f t="shared" si="14"/>
        <v>1</v>
      </c>
      <c r="Y243" s="102">
        <f t="shared" si="15"/>
        <v>0</v>
      </c>
      <c r="Z243" s="103"/>
    </row>
    <row r="244" spans="2:26" ht="15.75" thickBot="1" x14ac:dyDescent="0.3">
      <c r="B244" s="253"/>
      <c r="C244" s="256"/>
      <c r="D244" s="259"/>
      <c r="E244" s="93"/>
      <c r="F244" s="94"/>
      <c r="G244" s="95"/>
      <c r="H244" s="94"/>
      <c r="I244" s="262"/>
      <c r="J244" s="264"/>
      <c r="K244" s="84"/>
      <c r="L244" s="84"/>
      <c r="M244" s="240"/>
      <c r="N244" s="237"/>
      <c r="O244" s="234"/>
      <c r="P244" s="136"/>
      <c r="Q244" s="136"/>
      <c r="R244" s="147"/>
      <c r="S244" s="148"/>
      <c r="T244" s="250"/>
      <c r="U244" s="104"/>
      <c r="V244" s="100">
        <f t="shared" si="12"/>
        <v>0</v>
      </c>
      <c r="W244" s="101" t="b">
        <f t="shared" si="13"/>
        <v>1</v>
      </c>
      <c r="X244" s="101" t="b">
        <f t="shared" si="14"/>
        <v>1</v>
      </c>
      <c r="Y244" s="102">
        <f t="shared" si="15"/>
        <v>0</v>
      </c>
      <c r="Z244" s="103"/>
    </row>
    <row r="245" spans="2:26" ht="15.75" thickBot="1" x14ac:dyDescent="0.3">
      <c r="B245" s="253"/>
      <c r="C245" s="256"/>
      <c r="D245" s="259"/>
      <c r="E245" s="95"/>
      <c r="F245" s="94"/>
      <c r="G245" s="95"/>
      <c r="H245" s="94"/>
      <c r="I245" s="262"/>
      <c r="J245" s="264"/>
      <c r="K245" s="84"/>
      <c r="L245" s="84"/>
      <c r="M245" s="240"/>
      <c r="N245" s="237"/>
      <c r="O245" s="234"/>
      <c r="P245" s="136"/>
      <c r="Q245" s="136"/>
      <c r="R245" s="147"/>
      <c r="S245" s="148"/>
      <c r="T245" s="250"/>
      <c r="U245" s="104"/>
      <c r="V245" s="100">
        <f t="shared" si="12"/>
        <v>0</v>
      </c>
      <c r="W245" s="101" t="b">
        <f t="shared" si="13"/>
        <v>1</v>
      </c>
      <c r="X245" s="101" t="b">
        <f t="shared" si="14"/>
        <v>1</v>
      </c>
      <c r="Y245" s="102">
        <f t="shared" si="15"/>
        <v>0</v>
      </c>
      <c r="Z245" s="103"/>
    </row>
    <row r="246" spans="2:26" ht="15.75" thickBot="1" x14ac:dyDescent="0.3">
      <c r="B246" s="253"/>
      <c r="C246" s="256"/>
      <c r="D246" s="259"/>
      <c r="E246" s="95"/>
      <c r="F246" s="94"/>
      <c r="G246" s="95"/>
      <c r="H246" s="94"/>
      <c r="I246" s="262"/>
      <c r="J246" s="264"/>
      <c r="K246" s="84"/>
      <c r="L246" s="84"/>
      <c r="M246" s="240"/>
      <c r="N246" s="237"/>
      <c r="O246" s="234"/>
      <c r="P246" s="136"/>
      <c r="Q246" s="136"/>
      <c r="R246" s="147"/>
      <c r="S246" s="148"/>
      <c r="T246" s="250"/>
      <c r="U246" s="104"/>
      <c r="V246" s="100">
        <f t="shared" si="12"/>
        <v>0</v>
      </c>
      <c r="W246" s="101" t="b">
        <f t="shared" si="13"/>
        <v>1</v>
      </c>
      <c r="X246" s="101" t="b">
        <f t="shared" si="14"/>
        <v>1</v>
      </c>
      <c r="Y246" s="102">
        <f t="shared" si="15"/>
        <v>0</v>
      </c>
      <c r="Z246" s="103"/>
    </row>
    <row r="247" spans="2:26" ht="15.75" thickBot="1" x14ac:dyDescent="0.3">
      <c r="B247" s="254"/>
      <c r="C247" s="257"/>
      <c r="D247" s="260"/>
      <c r="E247" s="96"/>
      <c r="F247" s="97"/>
      <c r="G247" s="96"/>
      <c r="H247" s="97"/>
      <c r="I247" s="263"/>
      <c r="J247" s="265"/>
      <c r="K247" s="89"/>
      <c r="L247" s="89"/>
      <c r="M247" s="241"/>
      <c r="N247" s="238"/>
      <c r="O247" s="235"/>
      <c r="P247" s="149"/>
      <c r="Q247" s="140"/>
      <c r="R247" s="150"/>
      <c r="S247" s="151"/>
      <c r="T247" s="251"/>
      <c r="U247" s="104"/>
      <c r="V247" s="100">
        <f t="shared" si="12"/>
        <v>0</v>
      </c>
      <c r="W247" s="101" t="b">
        <f t="shared" si="13"/>
        <v>1</v>
      </c>
      <c r="X247" s="101" t="b">
        <f t="shared" si="14"/>
        <v>1</v>
      </c>
      <c r="Y247" s="102">
        <f t="shared" si="15"/>
        <v>0</v>
      </c>
      <c r="Z247" s="103"/>
    </row>
    <row r="248" spans="2:26" ht="15.75" thickBot="1" x14ac:dyDescent="0.3">
      <c r="B248" s="252">
        <v>40</v>
      </c>
      <c r="C248" s="255"/>
      <c r="D248" s="258"/>
      <c r="E248" s="90"/>
      <c r="F248" s="98"/>
      <c r="G248" s="90"/>
      <c r="H248" s="91"/>
      <c r="I248" s="261"/>
      <c r="J248" s="264"/>
      <c r="K248" s="92"/>
      <c r="L248" s="84"/>
      <c r="M248" s="239"/>
      <c r="N248" s="236"/>
      <c r="O248" s="233"/>
      <c r="P248" s="143"/>
      <c r="Q248" s="133"/>
      <c r="R248" s="144"/>
      <c r="S248" s="145"/>
      <c r="T248" s="249"/>
      <c r="U248" s="104"/>
      <c r="V248" s="100">
        <f t="shared" si="12"/>
        <v>0</v>
      </c>
      <c r="W248" s="101" t="b">
        <f t="shared" si="13"/>
        <v>1</v>
      </c>
      <c r="X248" s="101" t="b">
        <f t="shared" si="14"/>
        <v>1</v>
      </c>
      <c r="Y248" s="102">
        <f t="shared" si="15"/>
        <v>0</v>
      </c>
      <c r="Z248" s="103"/>
    </row>
    <row r="249" spans="2:26" ht="15.75" thickBot="1" x14ac:dyDescent="0.3">
      <c r="B249" s="253"/>
      <c r="C249" s="256"/>
      <c r="D249" s="259"/>
      <c r="E249" s="93"/>
      <c r="F249" s="94"/>
      <c r="G249" s="95"/>
      <c r="H249" s="94"/>
      <c r="I249" s="262"/>
      <c r="J249" s="264"/>
      <c r="K249" s="84"/>
      <c r="L249" s="84"/>
      <c r="M249" s="240"/>
      <c r="N249" s="237"/>
      <c r="O249" s="234"/>
      <c r="P249" s="146"/>
      <c r="Q249" s="136"/>
      <c r="R249" s="147"/>
      <c r="S249" s="148"/>
      <c r="T249" s="250"/>
      <c r="U249" s="104"/>
      <c r="V249" s="100">
        <f t="shared" si="12"/>
        <v>0</v>
      </c>
      <c r="W249" s="101" t="b">
        <f t="shared" si="13"/>
        <v>1</v>
      </c>
      <c r="X249" s="101" t="b">
        <f t="shared" si="14"/>
        <v>1</v>
      </c>
      <c r="Y249" s="102">
        <f t="shared" si="15"/>
        <v>0</v>
      </c>
      <c r="Z249" s="103"/>
    </row>
    <row r="250" spans="2:26" ht="15.75" thickBot="1" x14ac:dyDescent="0.3">
      <c r="B250" s="253"/>
      <c r="C250" s="256"/>
      <c r="D250" s="259"/>
      <c r="E250" s="93"/>
      <c r="F250" s="94"/>
      <c r="G250" s="95"/>
      <c r="H250" s="94"/>
      <c r="I250" s="262"/>
      <c r="J250" s="264"/>
      <c r="K250" s="84"/>
      <c r="L250" s="84"/>
      <c r="M250" s="240"/>
      <c r="N250" s="237"/>
      <c r="O250" s="234"/>
      <c r="P250" s="136"/>
      <c r="Q250" s="136"/>
      <c r="R250" s="147"/>
      <c r="S250" s="148"/>
      <c r="T250" s="250"/>
      <c r="U250" s="104"/>
      <c r="V250" s="100">
        <f t="shared" si="12"/>
        <v>0</v>
      </c>
      <c r="W250" s="101" t="b">
        <f t="shared" si="13"/>
        <v>1</v>
      </c>
      <c r="X250" s="101" t="b">
        <f t="shared" si="14"/>
        <v>1</v>
      </c>
      <c r="Y250" s="102">
        <f t="shared" si="15"/>
        <v>0</v>
      </c>
      <c r="Z250" s="103"/>
    </row>
    <row r="251" spans="2:26" ht="15.75" thickBot="1" x14ac:dyDescent="0.3">
      <c r="B251" s="253"/>
      <c r="C251" s="256"/>
      <c r="D251" s="259"/>
      <c r="E251" s="95"/>
      <c r="F251" s="94"/>
      <c r="G251" s="95"/>
      <c r="H251" s="94"/>
      <c r="I251" s="262"/>
      <c r="J251" s="264"/>
      <c r="K251" s="84"/>
      <c r="L251" s="84"/>
      <c r="M251" s="240"/>
      <c r="N251" s="237"/>
      <c r="O251" s="234"/>
      <c r="P251" s="136"/>
      <c r="Q251" s="136"/>
      <c r="R251" s="147"/>
      <c r="S251" s="148"/>
      <c r="T251" s="250"/>
      <c r="U251" s="104"/>
      <c r="V251" s="100">
        <f t="shared" si="12"/>
        <v>0</v>
      </c>
      <c r="W251" s="101" t="b">
        <f t="shared" si="13"/>
        <v>1</v>
      </c>
      <c r="X251" s="101" t="b">
        <f t="shared" si="14"/>
        <v>1</v>
      </c>
      <c r="Y251" s="102">
        <f t="shared" si="15"/>
        <v>0</v>
      </c>
      <c r="Z251" s="103"/>
    </row>
    <row r="252" spans="2:26" ht="15.75" thickBot="1" x14ac:dyDescent="0.3">
      <c r="B252" s="253"/>
      <c r="C252" s="256"/>
      <c r="D252" s="259"/>
      <c r="E252" s="95"/>
      <c r="F252" s="94"/>
      <c r="G252" s="95"/>
      <c r="H252" s="94"/>
      <c r="I252" s="262"/>
      <c r="J252" s="264"/>
      <c r="K252" s="84"/>
      <c r="L252" s="84"/>
      <c r="M252" s="240"/>
      <c r="N252" s="237"/>
      <c r="O252" s="234"/>
      <c r="P252" s="136"/>
      <c r="Q252" s="136"/>
      <c r="R252" s="147"/>
      <c r="S252" s="148"/>
      <c r="T252" s="250"/>
      <c r="U252" s="104"/>
      <c r="V252" s="100">
        <f t="shared" si="12"/>
        <v>0</v>
      </c>
      <c r="W252" s="101" t="b">
        <f t="shared" si="13"/>
        <v>1</v>
      </c>
      <c r="X252" s="101" t="b">
        <f t="shared" si="14"/>
        <v>1</v>
      </c>
      <c r="Y252" s="102">
        <f t="shared" si="15"/>
        <v>0</v>
      </c>
      <c r="Z252" s="103"/>
    </row>
    <row r="253" spans="2:26" ht="15.75" thickBot="1" x14ac:dyDescent="0.3">
      <c r="B253" s="254"/>
      <c r="C253" s="257"/>
      <c r="D253" s="260"/>
      <c r="E253" s="96"/>
      <c r="F253" s="97"/>
      <c r="G253" s="96"/>
      <c r="H253" s="97"/>
      <c r="I253" s="263"/>
      <c r="J253" s="265"/>
      <c r="K253" s="89"/>
      <c r="L253" s="89"/>
      <c r="M253" s="241"/>
      <c r="N253" s="238"/>
      <c r="O253" s="235"/>
      <c r="P253" s="149"/>
      <c r="Q253" s="140"/>
      <c r="R253" s="150"/>
      <c r="S253" s="151"/>
      <c r="T253" s="251"/>
      <c r="U253" s="104"/>
      <c r="V253" s="100">
        <f t="shared" si="12"/>
        <v>0</v>
      </c>
      <c r="W253" s="101" t="b">
        <f t="shared" si="13"/>
        <v>1</v>
      </c>
      <c r="X253" s="101" t="b">
        <f t="shared" si="14"/>
        <v>1</v>
      </c>
      <c r="Y253" s="102">
        <f t="shared" si="15"/>
        <v>0</v>
      </c>
      <c r="Z253" s="103"/>
    </row>
    <row r="254" spans="2:26" ht="15.75" thickBot="1" x14ac:dyDescent="0.3">
      <c r="B254" s="252">
        <v>41</v>
      </c>
      <c r="C254" s="255"/>
      <c r="D254" s="258"/>
      <c r="E254" s="90"/>
      <c r="F254" s="98"/>
      <c r="G254" s="90"/>
      <c r="H254" s="91"/>
      <c r="I254" s="261"/>
      <c r="J254" s="264"/>
      <c r="K254" s="92"/>
      <c r="L254" s="84"/>
      <c r="M254" s="239"/>
      <c r="N254" s="236"/>
      <c r="O254" s="233"/>
      <c r="P254" s="143"/>
      <c r="Q254" s="133"/>
      <c r="R254" s="144"/>
      <c r="S254" s="145"/>
      <c r="T254" s="249"/>
      <c r="U254" s="104"/>
      <c r="V254" s="100">
        <f t="shared" si="12"/>
        <v>0</v>
      </c>
      <c r="W254" s="101" t="b">
        <f t="shared" si="13"/>
        <v>1</v>
      </c>
      <c r="X254" s="101" t="b">
        <f t="shared" si="14"/>
        <v>1</v>
      </c>
      <c r="Y254" s="102">
        <f t="shared" si="15"/>
        <v>0</v>
      </c>
      <c r="Z254" s="103"/>
    </row>
    <row r="255" spans="2:26" ht="15.75" thickBot="1" x14ac:dyDescent="0.3">
      <c r="B255" s="253"/>
      <c r="C255" s="256"/>
      <c r="D255" s="259"/>
      <c r="E255" s="93"/>
      <c r="F255" s="94"/>
      <c r="G255" s="95"/>
      <c r="H255" s="94"/>
      <c r="I255" s="262"/>
      <c r="J255" s="264"/>
      <c r="K255" s="84"/>
      <c r="L255" s="84"/>
      <c r="M255" s="240"/>
      <c r="N255" s="237"/>
      <c r="O255" s="234"/>
      <c r="P255" s="146"/>
      <c r="Q255" s="136"/>
      <c r="R255" s="147"/>
      <c r="S255" s="148"/>
      <c r="T255" s="250"/>
      <c r="U255" s="104"/>
      <c r="V255" s="100">
        <f t="shared" si="12"/>
        <v>0</v>
      </c>
      <c r="W255" s="101" t="b">
        <f t="shared" si="13"/>
        <v>1</v>
      </c>
      <c r="X255" s="101" t="b">
        <f t="shared" si="14"/>
        <v>1</v>
      </c>
      <c r="Y255" s="102">
        <f t="shared" si="15"/>
        <v>0</v>
      </c>
      <c r="Z255" s="103"/>
    </row>
    <row r="256" spans="2:26" ht="15.75" thickBot="1" x14ac:dyDescent="0.3">
      <c r="B256" s="253"/>
      <c r="C256" s="256"/>
      <c r="D256" s="259"/>
      <c r="E256" s="93"/>
      <c r="F256" s="94"/>
      <c r="G256" s="95"/>
      <c r="H256" s="94"/>
      <c r="I256" s="262"/>
      <c r="J256" s="264"/>
      <c r="K256" s="84"/>
      <c r="L256" s="84"/>
      <c r="M256" s="240"/>
      <c r="N256" s="237"/>
      <c r="O256" s="234"/>
      <c r="P256" s="136"/>
      <c r="Q256" s="136"/>
      <c r="R256" s="147"/>
      <c r="S256" s="148"/>
      <c r="T256" s="250"/>
      <c r="U256" s="104"/>
      <c r="V256" s="100">
        <f t="shared" si="12"/>
        <v>0</v>
      </c>
      <c r="W256" s="101" t="b">
        <f t="shared" si="13"/>
        <v>1</v>
      </c>
      <c r="X256" s="101" t="b">
        <f t="shared" si="14"/>
        <v>1</v>
      </c>
      <c r="Y256" s="102">
        <f t="shared" si="15"/>
        <v>0</v>
      </c>
      <c r="Z256" s="103"/>
    </row>
    <row r="257" spans="2:26" ht="15.75" thickBot="1" x14ac:dyDescent="0.3">
      <c r="B257" s="253"/>
      <c r="C257" s="256"/>
      <c r="D257" s="259"/>
      <c r="E257" s="95"/>
      <c r="F257" s="94"/>
      <c r="G257" s="95"/>
      <c r="H257" s="94"/>
      <c r="I257" s="262"/>
      <c r="J257" s="264"/>
      <c r="K257" s="84"/>
      <c r="L257" s="84"/>
      <c r="M257" s="240"/>
      <c r="N257" s="237"/>
      <c r="O257" s="234"/>
      <c r="P257" s="136"/>
      <c r="Q257" s="136"/>
      <c r="R257" s="147"/>
      <c r="S257" s="148"/>
      <c r="T257" s="250"/>
      <c r="U257" s="104"/>
      <c r="V257" s="100">
        <f t="shared" si="12"/>
        <v>0</v>
      </c>
      <c r="W257" s="101" t="b">
        <f t="shared" si="13"/>
        <v>1</v>
      </c>
      <c r="X257" s="101" t="b">
        <f t="shared" si="14"/>
        <v>1</v>
      </c>
      <c r="Y257" s="102">
        <f t="shared" si="15"/>
        <v>0</v>
      </c>
      <c r="Z257" s="103"/>
    </row>
    <row r="258" spans="2:26" ht="15.75" thickBot="1" x14ac:dyDescent="0.3">
      <c r="B258" s="253"/>
      <c r="C258" s="256"/>
      <c r="D258" s="259"/>
      <c r="E258" s="95"/>
      <c r="F258" s="94"/>
      <c r="G258" s="95"/>
      <c r="H258" s="94"/>
      <c r="I258" s="262"/>
      <c r="J258" s="264"/>
      <c r="K258" s="84"/>
      <c r="L258" s="84"/>
      <c r="M258" s="240"/>
      <c r="N258" s="237"/>
      <c r="O258" s="234"/>
      <c r="P258" s="136"/>
      <c r="Q258" s="136"/>
      <c r="R258" s="147"/>
      <c r="S258" s="148"/>
      <c r="T258" s="250"/>
      <c r="U258" s="104"/>
      <c r="V258" s="100">
        <f t="shared" si="12"/>
        <v>0</v>
      </c>
      <c r="W258" s="101" t="b">
        <f t="shared" si="13"/>
        <v>1</v>
      </c>
      <c r="X258" s="101" t="b">
        <f t="shared" si="14"/>
        <v>1</v>
      </c>
      <c r="Y258" s="102">
        <f t="shared" si="15"/>
        <v>0</v>
      </c>
      <c r="Z258" s="103"/>
    </row>
    <row r="259" spans="2:26" ht="15.75" thickBot="1" x14ac:dyDescent="0.3">
      <c r="B259" s="254"/>
      <c r="C259" s="257"/>
      <c r="D259" s="260"/>
      <c r="E259" s="96"/>
      <c r="F259" s="97"/>
      <c r="G259" s="96"/>
      <c r="H259" s="97"/>
      <c r="I259" s="263"/>
      <c r="J259" s="265"/>
      <c r="K259" s="89"/>
      <c r="L259" s="89"/>
      <c r="M259" s="241"/>
      <c r="N259" s="238"/>
      <c r="O259" s="235"/>
      <c r="P259" s="149"/>
      <c r="Q259" s="140"/>
      <c r="R259" s="150"/>
      <c r="S259" s="151"/>
      <c r="T259" s="251"/>
      <c r="U259" s="104"/>
      <c r="V259" s="100">
        <f t="shared" si="12"/>
        <v>0</v>
      </c>
      <c r="W259" s="101" t="b">
        <f t="shared" si="13"/>
        <v>1</v>
      </c>
      <c r="X259" s="101" t="b">
        <f t="shared" si="14"/>
        <v>1</v>
      </c>
      <c r="Y259" s="102">
        <f t="shared" si="15"/>
        <v>0</v>
      </c>
      <c r="Z259" s="103"/>
    </row>
    <row r="260" spans="2:26" ht="15.75" thickBot="1" x14ac:dyDescent="0.3">
      <c r="B260" s="252">
        <v>42</v>
      </c>
      <c r="C260" s="255"/>
      <c r="D260" s="258"/>
      <c r="E260" s="90"/>
      <c r="F260" s="98"/>
      <c r="G260" s="90"/>
      <c r="H260" s="91"/>
      <c r="I260" s="261"/>
      <c r="J260" s="264"/>
      <c r="K260" s="92"/>
      <c r="L260" s="84"/>
      <c r="M260" s="239"/>
      <c r="N260" s="236"/>
      <c r="O260" s="233"/>
      <c r="P260" s="143"/>
      <c r="Q260" s="133"/>
      <c r="R260" s="144"/>
      <c r="S260" s="145"/>
      <c r="T260" s="249"/>
      <c r="U260" s="104"/>
      <c r="V260" s="100">
        <f t="shared" si="12"/>
        <v>0</v>
      </c>
      <c r="W260" s="101" t="b">
        <f t="shared" si="13"/>
        <v>1</v>
      </c>
      <c r="X260" s="101" t="b">
        <f t="shared" si="14"/>
        <v>1</v>
      </c>
      <c r="Y260" s="102">
        <f t="shared" si="15"/>
        <v>0</v>
      </c>
      <c r="Z260" s="103"/>
    </row>
    <row r="261" spans="2:26" ht="15.75" thickBot="1" x14ac:dyDescent="0.3">
      <c r="B261" s="253"/>
      <c r="C261" s="256"/>
      <c r="D261" s="259"/>
      <c r="E261" s="93"/>
      <c r="F261" s="94"/>
      <c r="G261" s="95"/>
      <c r="H261" s="94"/>
      <c r="I261" s="262"/>
      <c r="J261" s="264"/>
      <c r="K261" s="84"/>
      <c r="L261" s="84"/>
      <c r="M261" s="240"/>
      <c r="N261" s="237"/>
      <c r="O261" s="234"/>
      <c r="P261" s="146"/>
      <c r="Q261" s="136"/>
      <c r="R261" s="147"/>
      <c r="S261" s="148"/>
      <c r="T261" s="250"/>
      <c r="U261" s="104"/>
      <c r="V261" s="100">
        <f t="shared" si="12"/>
        <v>0</v>
      </c>
      <c r="W261" s="101" t="b">
        <f t="shared" si="13"/>
        <v>1</v>
      </c>
      <c r="X261" s="101" t="b">
        <f t="shared" si="14"/>
        <v>1</v>
      </c>
      <c r="Y261" s="102">
        <f t="shared" si="15"/>
        <v>0</v>
      </c>
      <c r="Z261" s="103"/>
    </row>
    <row r="262" spans="2:26" ht="15.75" thickBot="1" x14ac:dyDescent="0.3">
      <c r="B262" s="253"/>
      <c r="C262" s="256"/>
      <c r="D262" s="259"/>
      <c r="E262" s="93"/>
      <c r="F262" s="94"/>
      <c r="G262" s="95"/>
      <c r="H262" s="94"/>
      <c r="I262" s="262"/>
      <c r="J262" s="264"/>
      <c r="K262" s="84"/>
      <c r="L262" s="84"/>
      <c r="M262" s="240"/>
      <c r="N262" s="237"/>
      <c r="O262" s="234"/>
      <c r="P262" s="136"/>
      <c r="Q262" s="136"/>
      <c r="R262" s="147"/>
      <c r="S262" s="148"/>
      <c r="T262" s="250"/>
      <c r="U262" s="104"/>
      <c r="V262" s="100">
        <f t="shared" si="12"/>
        <v>0</v>
      </c>
      <c r="W262" s="101" t="b">
        <f t="shared" si="13"/>
        <v>1</v>
      </c>
      <c r="X262" s="101" t="b">
        <f t="shared" si="14"/>
        <v>1</v>
      </c>
      <c r="Y262" s="102">
        <f t="shared" si="15"/>
        <v>0</v>
      </c>
      <c r="Z262" s="103"/>
    </row>
    <row r="263" spans="2:26" ht="15.75" thickBot="1" x14ac:dyDescent="0.3">
      <c r="B263" s="253"/>
      <c r="C263" s="256"/>
      <c r="D263" s="259"/>
      <c r="E263" s="95"/>
      <c r="F263" s="94"/>
      <c r="G263" s="95"/>
      <c r="H263" s="94"/>
      <c r="I263" s="262"/>
      <c r="J263" s="264"/>
      <c r="K263" s="84"/>
      <c r="L263" s="84"/>
      <c r="M263" s="240"/>
      <c r="N263" s="237"/>
      <c r="O263" s="234"/>
      <c r="P263" s="136"/>
      <c r="Q263" s="136"/>
      <c r="R263" s="147"/>
      <c r="S263" s="148"/>
      <c r="T263" s="250"/>
      <c r="U263" s="104"/>
      <c r="V263" s="100">
        <f t="shared" si="12"/>
        <v>0</v>
      </c>
      <c r="W263" s="101" t="b">
        <f t="shared" si="13"/>
        <v>1</v>
      </c>
      <c r="X263" s="101" t="b">
        <f t="shared" si="14"/>
        <v>1</v>
      </c>
      <c r="Y263" s="102">
        <f t="shared" si="15"/>
        <v>0</v>
      </c>
      <c r="Z263" s="103"/>
    </row>
    <row r="264" spans="2:26" ht="15.75" thickBot="1" x14ac:dyDescent="0.3">
      <c r="B264" s="253"/>
      <c r="C264" s="256"/>
      <c r="D264" s="259"/>
      <c r="E264" s="95"/>
      <c r="F264" s="94"/>
      <c r="G264" s="95"/>
      <c r="H264" s="94"/>
      <c r="I264" s="262"/>
      <c r="J264" s="264"/>
      <c r="K264" s="84"/>
      <c r="L264" s="84"/>
      <c r="M264" s="240"/>
      <c r="N264" s="237"/>
      <c r="O264" s="234"/>
      <c r="P264" s="136"/>
      <c r="Q264" s="136"/>
      <c r="R264" s="147"/>
      <c r="S264" s="148"/>
      <c r="T264" s="250"/>
      <c r="U264" s="104"/>
      <c r="V264" s="100">
        <f t="shared" si="12"/>
        <v>0</v>
      </c>
      <c r="W264" s="101" t="b">
        <f t="shared" si="13"/>
        <v>1</v>
      </c>
      <c r="X264" s="101" t="b">
        <f t="shared" si="14"/>
        <v>1</v>
      </c>
      <c r="Y264" s="102">
        <f t="shared" si="15"/>
        <v>0</v>
      </c>
      <c r="Z264" s="103"/>
    </row>
    <row r="265" spans="2:26" ht="15.75" thickBot="1" x14ac:dyDescent="0.3">
      <c r="B265" s="254"/>
      <c r="C265" s="257"/>
      <c r="D265" s="260"/>
      <c r="E265" s="96"/>
      <c r="F265" s="97"/>
      <c r="G265" s="96"/>
      <c r="H265" s="97"/>
      <c r="I265" s="263"/>
      <c r="J265" s="265"/>
      <c r="K265" s="89"/>
      <c r="L265" s="89"/>
      <c r="M265" s="241"/>
      <c r="N265" s="238"/>
      <c r="O265" s="235"/>
      <c r="P265" s="149"/>
      <c r="Q265" s="140"/>
      <c r="R265" s="150"/>
      <c r="S265" s="151"/>
      <c r="T265" s="251"/>
      <c r="U265" s="104"/>
      <c r="V265" s="100">
        <f t="shared" si="12"/>
        <v>0</v>
      </c>
      <c r="W265" s="101" t="b">
        <f t="shared" si="13"/>
        <v>1</v>
      </c>
      <c r="X265" s="101" t="b">
        <f t="shared" si="14"/>
        <v>1</v>
      </c>
      <c r="Y265" s="102">
        <f t="shared" si="15"/>
        <v>0</v>
      </c>
      <c r="Z265" s="103"/>
    </row>
    <row r="266" spans="2:26" ht="15.75" thickBot="1" x14ac:dyDescent="0.3">
      <c r="B266" s="252">
        <v>43</v>
      </c>
      <c r="C266" s="255"/>
      <c r="D266" s="258"/>
      <c r="E266" s="90"/>
      <c r="F266" s="98"/>
      <c r="G266" s="90"/>
      <c r="H266" s="91"/>
      <c r="I266" s="261"/>
      <c r="J266" s="264"/>
      <c r="K266" s="92"/>
      <c r="L266" s="84"/>
      <c r="M266" s="239"/>
      <c r="N266" s="236"/>
      <c r="O266" s="233"/>
      <c r="P266" s="143"/>
      <c r="Q266" s="133"/>
      <c r="R266" s="144"/>
      <c r="S266" s="145"/>
      <c r="T266" s="249"/>
      <c r="U266" s="104"/>
      <c r="V266" s="100">
        <f t="shared" si="12"/>
        <v>0</v>
      </c>
      <c r="W266" s="101" t="b">
        <f t="shared" si="13"/>
        <v>1</v>
      </c>
      <c r="X266" s="101" t="b">
        <f t="shared" si="14"/>
        <v>1</v>
      </c>
      <c r="Y266" s="102">
        <f t="shared" si="15"/>
        <v>0</v>
      </c>
      <c r="Z266" s="103"/>
    </row>
    <row r="267" spans="2:26" ht="15.75" thickBot="1" x14ac:dyDescent="0.3">
      <c r="B267" s="253"/>
      <c r="C267" s="256"/>
      <c r="D267" s="259"/>
      <c r="E267" s="93"/>
      <c r="F267" s="94"/>
      <c r="G267" s="95"/>
      <c r="H267" s="94"/>
      <c r="I267" s="262"/>
      <c r="J267" s="264"/>
      <c r="K267" s="84"/>
      <c r="L267" s="84"/>
      <c r="M267" s="240"/>
      <c r="N267" s="237"/>
      <c r="O267" s="234"/>
      <c r="P267" s="146"/>
      <c r="Q267" s="136"/>
      <c r="R267" s="147"/>
      <c r="S267" s="148"/>
      <c r="T267" s="250"/>
      <c r="U267" s="104"/>
      <c r="V267" s="100">
        <f t="shared" si="12"/>
        <v>0</v>
      </c>
      <c r="W267" s="101" t="b">
        <f t="shared" si="13"/>
        <v>1</v>
      </c>
      <c r="X267" s="101" t="b">
        <f t="shared" si="14"/>
        <v>1</v>
      </c>
      <c r="Y267" s="102">
        <f t="shared" si="15"/>
        <v>0</v>
      </c>
      <c r="Z267" s="103"/>
    </row>
    <row r="268" spans="2:26" ht="15.75" thickBot="1" x14ac:dyDescent="0.3">
      <c r="B268" s="253"/>
      <c r="C268" s="256"/>
      <c r="D268" s="259"/>
      <c r="E268" s="93"/>
      <c r="F268" s="94"/>
      <c r="G268" s="95"/>
      <c r="H268" s="94"/>
      <c r="I268" s="262"/>
      <c r="J268" s="264"/>
      <c r="K268" s="84"/>
      <c r="L268" s="84"/>
      <c r="M268" s="240"/>
      <c r="N268" s="237"/>
      <c r="O268" s="234"/>
      <c r="P268" s="136"/>
      <c r="Q268" s="136"/>
      <c r="R268" s="147"/>
      <c r="S268" s="148"/>
      <c r="T268" s="250"/>
      <c r="U268" s="104"/>
      <c r="V268" s="100">
        <f t="shared" si="12"/>
        <v>0</v>
      </c>
      <c r="W268" s="101" t="b">
        <f t="shared" si="13"/>
        <v>1</v>
      </c>
      <c r="X268" s="101" t="b">
        <f t="shared" si="14"/>
        <v>1</v>
      </c>
      <c r="Y268" s="102">
        <f t="shared" si="15"/>
        <v>0</v>
      </c>
      <c r="Z268" s="103"/>
    </row>
    <row r="269" spans="2:26" ht="15.75" thickBot="1" x14ac:dyDescent="0.3">
      <c r="B269" s="253"/>
      <c r="C269" s="256"/>
      <c r="D269" s="259"/>
      <c r="E269" s="95"/>
      <c r="F269" s="94"/>
      <c r="G269" s="95"/>
      <c r="H269" s="94"/>
      <c r="I269" s="262"/>
      <c r="J269" s="264"/>
      <c r="K269" s="84"/>
      <c r="L269" s="84"/>
      <c r="M269" s="240"/>
      <c r="N269" s="237"/>
      <c r="O269" s="234"/>
      <c r="P269" s="136"/>
      <c r="Q269" s="136"/>
      <c r="R269" s="147"/>
      <c r="S269" s="148"/>
      <c r="T269" s="250"/>
      <c r="U269" s="104"/>
      <c r="V269" s="100">
        <f t="shared" si="12"/>
        <v>0</v>
      </c>
      <c r="W269" s="101" t="b">
        <f t="shared" si="13"/>
        <v>1</v>
      </c>
      <c r="X269" s="101" t="b">
        <f t="shared" si="14"/>
        <v>1</v>
      </c>
      <c r="Y269" s="102">
        <f t="shared" si="15"/>
        <v>0</v>
      </c>
      <c r="Z269" s="103"/>
    </row>
    <row r="270" spans="2:26" ht="15.75" thickBot="1" x14ac:dyDescent="0.3">
      <c r="B270" s="253"/>
      <c r="C270" s="256"/>
      <c r="D270" s="259"/>
      <c r="E270" s="95"/>
      <c r="F270" s="94"/>
      <c r="G270" s="95"/>
      <c r="H270" s="94"/>
      <c r="I270" s="262"/>
      <c r="J270" s="264"/>
      <c r="K270" s="84"/>
      <c r="L270" s="84"/>
      <c r="M270" s="240"/>
      <c r="N270" s="237"/>
      <c r="O270" s="234"/>
      <c r="P270" s="136"/>
      <c r="Q270" s="136"/>
      <c r="R270" s="147"/>
      <c r="S270" s="148"/>
      <c r="T270" s="250"/>
      <c r="U270" s="104"/>
      <c r="V270" s="100">
        <f t="shared" ref="V270:V333" si="16">+K270*tx_apoio</f>
        <v>0</v>
      </c>
      <c r="W270" s="101" t="b">
        <f t="shared" ref="W270:W333" si="17">IF(AND(G270=K270, K270=R270),TRUE,FALSE)</f>
        <v>1</v>
      </c>
      <c r="X270" s="101" t="b">
        <f t="shared" ref="X270:X333" si="18">IF(AND(H270=L270, L270=S270),TRUE,FALSE)</f>
        <v>1</v>
      </c>
      <c r="Y270" s="102">
        <f t="shared" ref="Y270:Y333" si="19">IF(AND(W270=TRUE, X270=TRUE), V270, 0)</f>
        <v>0</v>
      </c>
      <c r="Z270" s="103"/>
    </row>
    <row r="271" spans="2:26" ht="15.75" thickBot="1" x14ac:dyDescent="0.3">
      <c r="B271" s="254"/>
      <c r="C271" s="257"/>
      <c r="D271" s="260"/>
      <c r="E271" s="96"/>
      <c r="F271" s="97"/>
      <c r="G271" s="96"/>
      <c r="H271" s="97"/>
      <c r="I271" s="263"/>
      <c r="J271" s="265"/>
      <c r="K271" s="89"/>
      <c r="L271" s="89"/>
      <c r="M271" s="241"/>
      <c r="N271" s="238"/>
      <c r="O271" s="235"/>
      <c r="P271" s="149"/>
      <c r="Q271" s="140"/>
      <c r="R271" s="150"/>
      <c r="S271" s="151"/>
      <c r="T271" s="251"/>
      <c r="U271" s="104"/>
      <c r="V271" s="100">
        <f t="shared" si="16"/>
        <v>0</v>
      </c>
      <c r="W271" s="101" t="b">
        <f t="shared" si="17"/>
        <v>1</v>
      </c>
      <c r="X271" s="101" t="b">
        <f t="shared" si="18"/>
        <v>1</v>
      </c>
      <c r="Y271" s="102">
        <f t="shared" si="19"/>
        <v>0</v>
      </c>
      <c r="Z271" s="103"/>
    </row>
    <row r="272" spans="2:26" ht="15.75" thickBot="1" x14ac:dyDescent="0.3">
      <c r="B272" s="252">
        <v>44</v>
      </c>
      <c r="C272" s="255"/>
      <c r="D272" s="258"/>
      <c r="E272" s="90"/>
      <c r="F272" s="98"/>
      <c r="G272" s="90"/>
      <c r="H272" s="91"/>
      <c r="I272" s="261"/>
      <c r="J272" s="264"/>
      <c r="K272" s="92"/>
      <c r="L272" s="84"/>
      <c r="M272" s="239"/>
      <c r="N272" s="236"/>
      <c r="O272" s="233"/>
      <c r="P272" s="143"/>
      <c r="Q272" s="133"/>
      <c r="R272" s="144"/>
      <c r="S272" s="145"/>
      <c r="T272" s="249"/>
      <c r="U272" s="104"/>
      <c r="V272" s="100">
        <f t="shared" si="16"/>
        <v>0</v>
      </c>
      <c r="W272" s="101" t="b">
        <f t="shared" si="17"/>
        <v>1</v>
      </c>
      <c r="X272" s="101" t="b">
        <f t="shared" si="18"/>
        <v>1</v>
      </c>
      <c r="Y272" s="102">
        <f t="shared" si="19"/>
        <v>0</v>
      </c>
      <c r="Z272" s="103"/>
    </row>
    <row r="273" spans="2:26" ht="15.75" thickBot="1" x14ac:dyDescent="0.3">
      <c r="B273" s="253"/>
      <c r="C273" s="256"/>
      <c r="D273" s="259"/>
      <c r="E273" s="93"/>
      <c r="F273" s="94"/>
      <c r="G273" s="95"/>
      <c r="H273" s="94"/>
      <c r="I273" s="262"/>
      <c r="J273" s="264"/>
      <c r="K273" s="84"/>
      <c r="L273" s="84"/>
      <c r="M273" s="240"/>
      <c r="N273" s="237"/>
      <c r="O273" s="234"/>
      <c r="P273" s="146"/>
      <c r="Q273" s="136"/>
      <c r="R273" s="147"/>
      <c r="S273" s="148"/>
      <c r="T273" s="250"/>
      <c r="U273" s="104"/>
      <c r="V273" s="100">
        <f t="shared" si="16"/>
        <v>0</v>
      </c>
      <c r="W273" s="101" t="b">
        <f t="shared" si="17"/>
        <v>1</v>
      </c>
      <c r="X273" s="101" t="b">
        <f t="shared" si="18"/>
        <v>1</v>
      </c>
      <c r="Y273" s="102">
        <f t="shared" si="19"/>
        <v>0</v>
      </c>
      <c r="Z273" s="103"/>
    </row>
    <row r="274" spans="2:26" ht="15.75" thickBot="1" x14ac:dyDescent="0.3">
      <c r="B274" s="253"/>
      <c r="C274" s="256"/>
      <c r="D274" s="259"/>
      <c r="E274" s="93"/>
      <c r="F274" s="94"/>
      <c r="G274" s="95"/>
      <c r="H274" s="94"/>
      <c r="I274" s="262"/>
      <c r="J274" s="264"/>
      <c r="K274" s="84"/>
      <c r="L274" s="84"/>
      <c r="M274" s="240"/>
      <c r="N274" s="237"/>
      <c r="O274" s="234"/>
      <c r="P274" s="136"/>
      <c r="Q274" s="136"/>
      <c r="R274" s="147"/>
      <c r="S274" s="148"/>
      <c r="T274" s="250"/>
      <c r="U274" s="104"/>
      <c r="V274" s="100">
        <f t="shared" si="16"/>
        <v>0</v>
      </c>
      <c r="W274" s="101" t="b">
        <f t="shared" si="17"/>
        <v>1</v>
      </c>
      <c r="X274" s="101" t="b">
        <f t="shared" si="18"/>
        <v>1</v>
      </c>
      <c r="Y274" s="102">
        <f t="shared" si="19"/>
        <v>0</v>
      </c>
      <c r="Z274" s="103"/>
    </row>
    <row r="275" spans="2:26" ht="15.75" thickBot="1" x14ac:dyDescent="0.3">
      <c r="B275" s="253"/>
      <c r="C275" s="256"/>
      <c r="D275" s="259"/>
      <c r="E275" s="95"/>
      <c r="F275" s="94"/>
      <c r="G275" s="95"/>
      <c r="H275" s="94"/>
      <c r="I275" s="262"/>
      <c r="J275" s="264"/>
      <c r="K275" s="84"/>
      <c r="L275" s="84"/>
      <c r="M275" s="240"/>
      <c r="N275" s="237"/>
      <c r="O275" s="234"/>
      <c r="P275" s="136"/>
      <c r="Q275" s="136"/>
      <c r="R275" s="147"/>
      <c r="S275" s="148"/>
      <c r="T275" s="250"/>
      <c r="U275" s="104"/>
      <c r="V275" s="100">
        <f t="shared" si="16"/>
        <v>0</v>
      </c>
      <c r="W275" s="101" t="b">
        <f t="shared" si="17"/>
        <v>1</v>
      </c>
      <c r="X275" s="101" t="b">
        <f t="shared" si="18"/>
        <v>1</v>
      </c>
      <c r="Y275" s="102">
        <f t="shared" si="19"/>
        <v>0</v>
      </c>
      <c r="Z275" s="103"/>
    </row>
    <row r="276" spans="2:26" ht="15.75" thickBot="1" x14ac:dyDescent="0.3">
      <c r="B276" s="253"/>
      <c r="C276" s="256"/>
      <c r="D276" s="259"/>
      <c r="E276" s="95"/>
      <c r="F276" s="94"/>
      <c r="G276" s="95"/>
      <c r="H276" s="94"/>
      <c r="I276" s="262"/>
      <c r="J276" s="264"/>
      <c r="K276" s="84"/>
      <c r="L276" s="84"/>
      <c r="M276" s="240"/>
      <c r="N276" s="237"/>
      <c r="O276" s="234"/>
      <c r="P276" s="136"/>
      <c r="Q276" s="136"/>
      <c r="R276" s="147"/>
      <c r="S276" s="148"/>
      <c r="T276" s="250"/>
      <c r="U276" s="104"/>
      <c r="V276" s="100">
        <f t="shared" si="16"/>
        <v>0</v>
      </c>
      <c r="W276" s="101" t="b">
        <f t="shared" si="17"/>
        <v>1</v>
      </c>
      <c r="X276" s="101" t="b">
        <f t="shared" si="18"/>
        <v>1</v>
      </c>
      <c r="Y276" s="102">
        <f t="shared" si="19"/>
        <v>0</v>
      </c>
      <c r="Z276" s="103"/>
    </row>
    <row r="277" spans="2:26" ht="15.75" thickBot="1" x14ac:dyDescent="0.3">
      <c r="B277" s="254"/>
      <c r="C277" s="257"/>
      <c r="D277" s="260"/>
      <c r="E277" s="96"/>
      <c r="F277" s="97"/>
      <c r="G277" s="96"/>
      <c r="H277" s="97"/>
      <c r="I277" s="263"/>
      <c r="J277" s="265"/>
      <c r="K277" s="89"/>
      <c r="L277" s="89"/>
      <c r="M277" s="241"/>
      <c r="N277" s="238"/>
      <c r="O277" s="235"/>
      <c r="P277" s="149"/>
      <c r="Q277" s="140"/>
      <c r="R277" s="150"/>
      <c r="S277" s="151"/>
      <c r="T277" s="251"/>
      <c r="U277" s="104"/>
      <c r="V277" s="100">
        <f t="shared" si="16"/>
        <v>0</v>
      </c>
      <c r="W277" s="101" t="b">
        <f t="shared" si="17"/>
        <v>1</v>
      </c>
      <c r="X277" s="101" t="b">
        <f t="shared" si="18"/>
        <v>1</v>
      </c>
      <c r="Y277" s="102">
        <f t="shared" si="19"/>
        <v>0</v>
      </c>
      <c r="Z277" s="103"/>
    </row>
    <row r="278" spans="2:26" ht="15.75" thickBot="1" x14ac:dyDescent="0.3">
      <c r="B278" s="252">
        <v>45</v>
      </c>
      <c r="C278" s="255"/>
      <c r="D278" s="258"/>
      <c r="E278" s="90"/>
      <c r="F278" s="98"/>
      <c r="G278" s="90"/>
      <c r="H278" s="91"/>
      <c r="I278" s="261"/>
      <c r="J278" s="264"/>
      <c r="K278" s="92"/>
      <c r="L278" s="84"/>
      <c r="M278" s="239"/>
      <c r="N278" s="236"/>
      <c r="O278" s="233"/>
      <c r="P278" s="143"/>
      <c r="Q278" s="133"/>
      <c r="R278" s="144"/>
      <c r="S278" s="145"/>
      <c r="T278" s="249"/>
      <c r="U278" s="104"/>
      <c r="V278" s="100">
        <f t="shared" si="16"/>
        <v>0</v>
      </c>
      <c r="W278" s="101" t="b">
        <f t="shared" si="17"/>
        <v>1</v>
      </c>
      <c r="X278" s="101" t="b">
        <f t="shared" si="18"/>
        <v>1</v>
      </c>
      <c r="Y278" s="102">
        <f t="shared" si="19"/>
        <v>0</v>
      </c>
      <c r="Z278" s="103"/>
    </row>
    <row r="279" spans="2:26" ht="15.75" thickBot="1" x14ac:dyDescent="0.3">
      <c r="B279" s="253"/>
      <c r="C279" s="256"/>
      <c r="D279" s="259"/>
      <c r="E279" s="93"/>
      <c r="F279" s="94"/>
      <c r="G279" s="95"/>
      <c r="H279" s="94"/>
      <c r="I279" s="262"/>
      <c r="J279" s="264"/>
      <c r="K279" s="84"/>
      <c r="L279" s="84"/>
      <c r="M279" s="240"/>
      <c r="N279" s="237"/>
      <c r="O279" s="234"/>
      <c r="P279" s="146"/>
      <c r="Q279" s="136"/>
      <c r="R279" s="147"/>
      <c r="S279" s="148"/>
      <c r="T279" s="250"/>
      <c r="U279" s="104"/>
      <c r="V279" s="100">
        <f t="shared" si="16"/>
        <v>0</v>
      </c>
      <c r="W279" s="101" t="b">
        <f t="shared" si="17"/>
        <v>1</v>
      </c>
      <c r="X279" s="101" t="b">
        <f t="shared" si="18"/>
        <v>1</v>
      </c>
      <c r="Y279" s="102">
        <f t="shared" si="19"/>
        <v>0</v>
      </c>
      <c r="Z279" s="103"/>
    </row>
    <row r="280" spans="2:26" ht="15.75" thickBot="1" x14ac:dyDescent="0.3">
      <c r="B280" s="253"/>
      <c r="C280" s="256"/>
      <c r="D280" s="259"/>
      <c r="E280" s="93"/>
      <c r="F280" s="94"/>
      <c r="G280" s="95"/>
      <c r="H280" s="94"/>
      <c r="I280" s="262"/>
      <c r="J280" s="264"/>
      <c r="K280" s="84"/>
      <c r="L280" s="84"/>
      <c r="M280" s="240"/>
      <c r="N280" s="237"/>
      <c r="O280" s="234"/>
      <c r="P280" s="136"/>
      <c r="Q280" s="136"/>
      <c r="R280" s="147"/>
      <c r="S280" s="148"/>
      <c r="T280" s="250"/>
      <c r="U280" s="104"/>
      <c r="V280" s="100">
        <f t="shared" si="16"/>
        <v>0</v>
      </c>
      <c r="W280" s="101" t="b">
        <f t="shared" si="17"/>
        <v>1</v>
      </c>
      <c r="X280" s="101" t="b">
        <f t="shared" si="18"/>
        <v>1</v>
      </c>
      <c r="Y280" s="102">
        <f t="shared" si="19"/>
        <v>0</v>
      </c>
      <c r="Z280" s="103"/>
    </row>
    <row r="281" spans="2:26" ht="15.75" thickBot="1" x14ac:dyDescent="0.3">
      <c r="B281" s="253"/>
      <c r="C281" s="256"/>
      <c r="D281" s="259"/>
      <c r="E281" s="95"/>
      <c r="F281" s="94"/>
      <c r="G281" s="95"/>
      <c r="H281" s="94"/>
      <c r="I281" s="262"/>
      <c r="J281" s="264"/>
      <c r="K281" s="84"/>
      <c r="L281" s="84"/>
      <c r="M281" s="240"/>
      <c r="N281" s="237"/>
      <c r="O281" s="234"/>
      <c r="P281" s="136"/>
      <c r="Q281" s="136"/>
      <c r="R281" s="147"/>
      <c r="S281" s="148"/>
      <c r="T281" s="250"/>
      <c r="U281" s="104"/>
      <c r="V281" s="100">
        <f t="shared" si="16"/>
        <v>0</v>
      </c>
      <c r="W281" s="101" t="b">
        <f t="shared" si="17"/>
        <v>1</v>
      </c>
      <c r="X281" s="101" t="b">
        <f t="shared" si="18"/>
        <v>1</v>
      </c>
      <c r="Y281" s="102">
        <f t="shared" si="19"/>
        <v>0</v>
      </c>
      <c r="Z281" s="103"/>
    </row>
    <row r="282" spans="2:26" ht="15.75" thickBot="1" x14ac:dyDescent="0.3">
      <c r="B282" s="253"/>
      <c r="C282" s="256"/>
      <c r="D282" s="259"/>
      <c r="E282" s="95"/>
      <c r="F282" s="94"/>
      <c r="G282" s="95"/>
      <c r="H282" s="94"/>
      <c r="I282" s="262"/>
      <c r="J282" s="264"/>
      <c r="K282" s="84"/>
      <c r="L282" s="84"/>
      <c r="M282" s="240"/>
      <c r="N282" s="237"/>
      <c r="O282" s="234"/>
      <c r="P282" s="136"/>
      <c r="Q282" s="136"/>
      <c r="R282" s="147"/>
      <c r="S282" s="148"/>
      <c r="T282" s="250"/>
      <c r="U282" s="104"/>
      <c r="V282" s="100">
        <f t="shared" si="16"/>
        <v>0</v>
      </c>
      <c r="W282" s="101" t="b">
        <f t="shared" si="17"/>
        <v>1</v>
      </c>
      <c r="X282" s="101" t="b">
        <f t="shared" si="18"/>
        <v>1</v>
      </c>
      <c r="Y282" s="102">
        <f t="shared" si="19"/>
        <v>0</v>
      </c>
      <c r="Z282" s="103"/>
    </row>
    <row r="283" spans="2:26" ht="15.75" thickBot="1" x14ac:dyDescent="0.3">
      <c r="B283" s="254"/>
      <c r="C283" s="257"/>
      <c r="D283" s="260"/>
      <c r="E283" s="96"/>
      <c r="F283" s="97"/>
      <c r="G283" s="96"/>
      <c r="H283" s="97"/>
      <c r="I283" s="263"/>
      <c r="J283" s="265"/>
      <c r="K283" s="89"/>
      <c r="L283" s="89"/>
      <c r="M283" s="241"/>
      <c r="N283" s="238"/>
      <c r="O283" s="235"/>
      <c r="P283" s="149"/>
      <c r="Q283" s="140"/>
      <c r="R283" s="150"/>
      <c r="S283" s="151"/>
      <c r="T283" s="251"/>
      <c r="U283" s="104"/>
      <c r="V283" s="100">
        <f t="shared" si="16"/>
        <v>0</v>
      </c>
      <c r="W283" s="101" t="b">
        <f t="shared" si="17"/>
        <v>1</v>
      </c>
      <c r="X283" s="101" t="b">
        <f t="shared" si="18"/>
        <v>1</v>
      </c>
      <c r="Y283" s="102">
        <f t="shared" si="19"/>
        <v>0</v>
      </c>
      <c r="Z283" s="103"/>
    </row>
    <row r="284" spans="2:26" ht="15.75" thickBot="1" x14ac:dyDescent="0.3">
      <c r="B284" s="252">
        <v>46</v>
      </c>
      <c r="C284" s="255"/>
      <c r="D284" s="258"/>
      <c r="E284" s="90"/>
      <c r="F284" s="98"/>
      <c r="G284" s="90"/>
      <c r="H284" s="91"/>
      <c r="I284" s="261"/>
      <c r="J284" s="264"/>
      <c r="K284" s="92"/>
      <c r="L284" s="84"/>
      <c r="M284" s="239"/>
      <c r="N284" s="236"/>
      <c r="O284" s="233"/>
      <c r="P284" s="143"/>
      <c r="Q284" s="133"/>
      <c r="R284" s="144"/>
      <c r="S284" s="145"/>
      <c r="T284" s="249"/>
      <c r="U284" s="104"/>
      <c r="V284" s="100">
        <f t="shared" si="16"/>
        <v>0</v>
      </c>
      <c r="W284" s="101" t="b">
        <f t="shared" si="17"/>
        <v>1</v>
      </c>
      <c r="X284" s="101" t="b">
        <f t="shared" si="18"/>
        <v>1</v>
      </c>
      <c r="Y284" s="102">
        <f t="shared" si="19"/>
        <v>0</v>
      </c>
      <c r="Z284" s="103"/>
    </row>
    <row r="285" spans="2:26" ht="15.75" thickBot="1" x14ac:dyDescent="0.3">
      <c r="B285" s="253"/>
      <c r="C285" s="256"/>
      <c r="D285" s="259"/>
      <c r="E285" s="93"/>
      <c r="F285" s="94"/>
      <c r="G285" s="95"/>
      <c r="H285" s="94"/>
      <c r="I285" s="262"/>
      <c r="J285" s="264"/>
      <c r="K285" s="84"/>
      <c r="L285" s="84"/>
      <c r="M285" s="240"/>
      <c r="N285" s="237"/>
      <c r="O285" s="234"/>
      <c r="P285" s="146"/>
      <c r="Q285" s="136"/>
      <c r="R285" s="147"/>
      <c r="S285" s="148"/>
      <c r="T285" s="250"/>
      <c r="U285" s="104"/>
      <c r="V285" s="100">
        <f t="shared" si="16"/>
        <v>0</v>
      </c>
      <c r="W285" s="101" t="b">
        <f t="shared" si="17"/>
        <v>1</v>
      </c>
      <c r="X285" s="101" t="b">
        <f t="shared" si="18"/>
        <v>1</v>
      </c>
      <c r="Y285" s="102">
        <f t="shared" si="19"/>
        <v>0</v>
      </c>
      <c r="Z285" s="103"/>
    </row>
    <row r="286" spans="2:26" ht="15.75" thickBot="1" x14ac:dyDescent="0.3">
      <c r="B286" s="253"/>
      <c r="C286" s="256"/>
      <c r="D286" s="259"/>
      <c r="E286" s="93"/>
      <c r="F286" s="94"/>
      <c r="G286" s="95"/>
      <c r="H286" s="94"/>
      <c r="I286" s="262"/>
      <c r="J286" s="264"/>
      <c r="K286" s="84"/>
      <c r="L286" s="84"/>
      <c r="M286" s="240"/>
      <c r="N286" s="237"/>
      <c r="O286" s="234"/>
      <c r="P286" s="136"/>
      <c r="Q286" s="136"/>
      <c r="R286" s="147"/>
      <c r="S286" s="148"/>
      <c r="T286" s="250"/>
      <c r="U286" s="104"/>
      <c r="V286" s="100">
        <f t="shared" si="16"/>
        <v>0</v>
      </c>
      <c r="W286" s="101" t="b">
        <f t="shared" si="17"/>
        <v>1</v>
      </c>
      <c r="X286" s="101" t="b">
        <f t="shared" si="18"/>
        <v>1</v>
      </c>
      <c r="Y286" s="102">
        <f t="shared" si="19"/>
        <v>0</v>
      </c>
      <c r="Z286" s="103"/>
    </row>
    <row r="287" spans="2:26" ht="15.75" thickBot="1" x14ac:dyDescent="0.3">
      <c r="B287" s="253"/>
      <c r="C287" s="256"/>
      <c r="D287" s="259"/>
      <c r="E287" s="95"/>
      <c r="F287" s="94"/>
      <c r="G287" s="95"/>
      <c r="H287" s="94"/>
      <c r="I287" s="262"/>
      <c r="J287" s="264"/>
      <c r="K287" s="84"/>
      <c r="L287" s="84"/>
      <c r="M287" s="240"/>
      <c r="N287" s="237"/>
      <c r="O287" s="234"/>
      <c r="P287" s="136"/>
      <c r="Q287" s="136"/>
      <c r="R287" s="147"/>
      <c r="S287" s="148"/>
      <c r="T287" s="250"/>
      <c r="U287" s="104"/>
      <c r="V287" s="100">
        <f t="shared" si="16"/>
        <v>0</v>
      </c>
      <c r="W287" s="101" t="b">
        <f t="shared" si="17"/>
        <v>1</v>
      </c>
      <c r="X287" s="101" t="b">
        <f t="shared" si="18"/>
        <v>1</v>
      </c>
      <c r="Y287" s="102">
        <f t="shared" si="19"/>
        <v>0</v>
      </c>
      <c r="Z287" s="103"/>
    </row>
    <row r="288" spans="2:26" ht="15.75" thickBot="1" x14ac:dyDescent="0.3">
      <c r="B288" s="253"/>
      <c r="C288" s="256"/>
      <c r="D288" s="259"/>
      <c r="E288" s="95"/>
      <c r="F288" s="94"/>
      <c r="G288" s="95"/>
      <c r="H288" s="94"/>
      <c r="I288" s="262"/>
      <c r="J288" s="264"/>
      <c r="K288" s="84"/>
      <c r="L288" s="84"/>
      <c r="M288" s="240"/>
      <c r="N288" s="237"/>
      <c r="O288" s="234"/>
      <c r="P288" s="136"/>
      <c r="Q288" s="136"/>
      <c r="R288" s="147"/>
      <c r="S288" s="148"/>
      <c r="T288" s="250"/>
      <c r="U288" s="104"/>
      <c r="V288" s="100">
        <f t="shared" si="16"/>
        <v>0</v>
      </c>
      <c r="W288" s="101" t="b">
        <f t="shared" si="17"/>
        <v>1</v>
      </c>
      <c r="X288" s="101" t="b">
        <f t="shared" si="18"/>
        <v>1</v>
      </c>
      <c r="Y288" s="102">
        <f t="shared" si="19"/>
        <v>0</v>
      </c>
      <c r="Z288" s="103"/>
    </row>
    <row r="289" spans="2:26" ht="15.75" thickBot="1" x14ac:dyDescent="0.3">
      <c r="B289" s="254"/>
      <c r="C289" s="257"/>
      <c r="D289" s="260"/>
      <c r="E289" s="96"/>
      <c r="F289" s="97"/>
      <c r="G289" s="96"/>
      <c r="H289" s="97"/>
      <c r="I289" s="263"/>
      <c r="J289" s="265"/>
      <c r="K289" s="89"/>
      <c r="L289" s="89"/>
      <c r="M289" s="241"/>
      <c r="N289" s="238"/>
      <c r="O289" s="235"/>
      <c r="P289" s="149"/>
      <c r="Q289" s="140"/>
      <c r="R289" s="150"/>
      <c r="S289" s="151"/>
      <c r="T289" s="251"/>
      <c r="U289" s="104"/>
      <c r="V289" s="100">
        <f t="shared" si="16"/>
        <v>0</v>
      </c>
      <c r="W289" s="101" t="b">
        <f t="shared" si="17"/>
        <v>1</v>
      </c>
      <c r="X289" s="101" t="b">
        <f t="shared" si="18"/>
        <v>1</v>
      </c>
      <c r="Y289" s="102">
        <f t="shared" si="19"/>
        <v>0</v>
      </c>
      <c r="Z289" s="103"/>
    </row>
    <row r="290" spans="2:26" ht="15.75" thickBot="1" x14ac:dyDescent="0.3">
      <c r="B290" s="252">
        <v>47</v>
      </c>
      <c r="C290" s="255"/>
      <c r="D290" s="258"/>
      <c r="E290" s="90"/>
      <c r="F290" s="98"/>
      <c r="G290" s="90"/>
      <c r="H290" s="91"/>
      <c r="I290" s="261"/>
      <c r="J290" s="264"/>
      <c r="K290" s="92"/>
      <c r="L290" s="84"/>
      <c r="M290" s="239"/>
      <c r="N290" s="236"/>
      <c r="O290" s="233"/>
      <c r="P290" s="143"/>
      <c r="Q290" s="133"/>
      <c r="R290" s="144"/>
      <c r="S290" s="145"/>
      <c r="T290" s="249"/>
      <c r="U290" s="104"/>
      <c r="V290" s="100">
        <f t="shared" si="16"/>
        <v>0</v>
      </c>
      <c r="W290" s="101" t="b">
        <f t="shared" si="17"/>
        <v>1</v>
      </c>
      <c r="X290" s="101" t="b">
        <f t="shared" si="18"/>
        <v>1</v>
      </c>
      <c r="Y290" s="102">
        <f t="shared" si="19"/>
        <v>0</v>
      </c>
      <c r="Z290" s="103"/>
    </row>
    <row r="291" spans="2:26" ht="15.75" thickBot="1" x14ac:dyDescent="0.3">
      <c r="B291" s="253"/>
      <c r="C291" s="256"/>
      <c r="D291" s="259"/>
      <c r="E291" s="93"/>
      <c r="F291" s="94"/>
      <c r="G291" s="95"/>
      <c r="H291" s="94"/>
      <c r="I291" s="262"/>
      <c r="J291" s="264"/>
      <c r="K291" s="84"/>
      <c r="L291" s="84"/>
      <c r="M291" s="240"/>
      <c r="N291" s="237"/>
      <c r="O291" s="234"/>
      <c r="P291" s="146"/>
      <c r="Q291" s="136"/>
      <c r="R291" s="147"/>
      <c r="S291" s="148"/>
      <c r="T291" s="250"/>
      <c r="U291" s="104"/>
      <c r="V291" s="100">
        <f t="shared" si="16"/>
        <v>0</v>
      </c>
      <c r="W291" s="101" t="b">
        <f t="shared" si="17"/>
        <v>1</v>
      </c>
      <c r="X291" s="101" t="b">
        <f t="shared" si="18"/>
        <v>1</v>
      </c>
      <c r="Y291" s="102">
        <f t="shared" si="19"/>
        <v>0</v>
      </c>
      <c r="Z291" s="103"/>
    </row>
    <row r="292" spans="2:26" ht="15.75" thickBot="1" x14ac:dyDescent="0.3">
      <c r="B292" s="253"/>
      <c r="C292" s="256"/>
      <c r="D292" s="259"/>
      <c r="E292" s="93"/>
      <c r="F292" s="94"/>
      <c r="G292" s="95"/>
      <c r="H292" s="94"/>
      <c r="I292" s="262"/>
      <c r="J292" s="264"/>
      <c r="K292" s="84"/>
      <c r="L292" s="84"/>
      <c r="M292" s="240"/>
      <c r="N292" s="237"/>
      <c r="O292" s="234"/>
      <c r="P292" s="136"/>
      <c r="Q292" s="136"/>
      <c r="R292" s="147"/>
      <c r="S292" s="148"/>
      <c r="T292" s="250"/>
      <c r="U292" s="104"/>
      <c r="V292" s="100">
        <f t="shared" si="16"/>
        <v>0</v>
      </c>
      <c r="W292" s="101" t="b">
        <f t="shared" si="17"/>
        <v>1</v>
      </c>
      <c r="X292" s="101" t="b">
        <f t="shared" si="18"/>
        <v>1</v>
      </c>
      <c r="Y292" s="102">
        <f t="shared" si="19"/>
        <v>0</v>
      </c>
      <c r="Z292" s="103"/>
    </row>
    <row r="293" spans="2:26" ht="15.75" thickBot="1" x14ac:dyDescent="0.3">
      <c r="B293" s="253"/>
      <c r="C293" s="256"/>
      <c r="D293" s="259"/>
      <c r="E293" s="95"/>
      <c r="F293" s="94"/>
      <c r="G293" s="95"/>
      <c r="H293" s="94"/>
      <c r="I293" s="262"/>
      <c r="J293" s="264"/>
      <c r="K293" s="84"/>
      <c r="L293" s="84"/>
      <c r="M293" s="240"/>
      <c r="N293" s="237"/>
      <c r="O293" s="234"/>
      <c r="P293" s="136"/>
      <c r="Q293" s="136"/>
      <c r="R293" s="147"/>
      <c r="S293" s="148"/>
      <c r="T293" s="250"/>
      <c r="U293" s="104"/>
      <c r="V293" s="100">
        <f t="shared" si="16"/>
        <v>0</v>
      </c>
      <c r="W293" s="101" t="b">
        <f t="shared" si="17"/>
        <v>1</v>
      </c>
      <c r="X293" s="101" t="b">
        <f t="shared" si="18"/>
        <v>1</v>
      </c>
      <c r="Y293" s="102">
        <f t="shared" si="19"/>
        <v>0</v>
      </c>
      <c r="Z293" s="103"/>
    </row>
    <row r="294" spans="2:26" ht="15.75" thickBot="1" x14ac:dyDescent="0.3">
      <c r="B294" s="253"/>
      <c r="C294" s="256"/>
      <c r="D294" s="259"/>
      <c r="E294" s="95"/>
      <c r="F294" s="94"/>
      <c r="G294" s="95"/>
      <c r="H294" s="94"/>
      <c r="I294" s="262"/>
      <c r="J294" s="264"/>
      <c r="K294" s="84"/>
      <c r="L294" s="84"/>
      <c r="M294" s="240"/>
      <c r="N294" s="237"/>
      <c r="O294" s="234"/>
      <c r="P294" s="136"/>
      <c r="Q294" s="136"/>
      <c r="R294" s="147"/>
      <c r="S294" s="148"/>
      <c r="T294" s="250"/>
      <c r="U294" s="104"/>
      <c r="V294" s="100">
        <f t="shared" si="16"/>
        <v>0</v>
      </c>
      <c r="W294" s="101" t="b">
        <f t="shared" si="17"/>
        <v>1</v>
      </c>
      <c r="X294" s="101" t="b">
        <f t="shared" si="18"/>
        <v>1</v>
      </c>
      <c r="Y294" s="102">
        <f t="shared" si="19"/>
        <v>0</v>
      </c>
      <c r="Z294" s="103"/>
    </row>
    <row r="295" spans="2:26" ht="15.75" thickBot="1" x14ac:dyDescent="0.3">
      <c r="B295" s="254"/>
      <c r="C295" s="257"/>
      <c r="D295" s="260"/>
      <c r="E295" s="96"/>
      <c r="F295" s="97"/>
      <c r="G295" s="96"/>
      <c r="H295" s="97"/>
      <c r="I295" s="263"/>
      <c r="J295" s="265"/>
      <c r="K295" s="89"/>
      <c r="L295" s="89"/>
      <c r="M295" s="241"/>
      <c r="N295" s="238"/>
      <c r="O295" s="235"/>
      <c r="P295" s="149"/>
      <c r="Q295" s="140"/>
      <c r="R295" s="150"/>
      <c r="S295" s="151"/>
      <c r="T295" s="251"/>
      <c r="U295" s="104"/>
      <c r="V295" s="100">
        <f t="shared" si="16"/>
        <v>0</v>
      </c>
      <c r="W295" s="101" t="b">
        <f t="shared" si="17"/>
        <v>1</v>
      </c>
      <c r="X295" s="101" t="b">
        <f t="shared" si="18"/>
        <v>1</v>
      </c>
      <c r="Y295" s="102">
        <f t="shared" si="19"/>
        <v>0</v>
      </c>
      <c r="Z295" s="103"/>
    </row>
    <row r="296" spans="2:26" ht="15.75" thickBot="1" x14ac:dyDescent="0.3">
      <c r="B296" s="252">
        <v>48</v>
      </c>
      <c r="C296" s="255"/>
      <c r="D296" s="258"/>
      <c r="E296" s="90"/>
      <c r="F296" s="98"/>
      <c r="G296" s="90"/>
      <c r="H296" s="91"/>
      <c r="I296" s="261"/>
      <c r="J296" s="264"/>
      <c r="K296" s="92"/>
      <c r="L296" s="84"/>
      <c r="M296" s="239"/>
      <c r="N296" s="236"/>
      <c r="O296" s="233"/>
      <c r="P296" s="143"/>
      <c r="Q296" s="133"/>
      <c r="R296" s="144"/>
      <c r="S296" s="145"/>
      <c r="T296" s="249"/>
      <c r="U296" s="104"/>
      <c r="V296" s="100">
        <f t="shared" si="16"/>
        <v>0</v>
      </c>
      <c r="W296" s="101" t="b">
        <f t="shared" si="17"/>
        <v>1</v>
      </c>
      <c r="X296" s="101" t="b">
        <f t="shared" si="18"/>
        <v>1</v>
      </c>
      <c r="Y296" s="102">
        <f t="shared" si="19"/>
        <v>0</v>
      </c>
      <c r="Z296" s="103"/>
    </row>
    <row r="297" spans="2:26" ht="15.75" thickBot="1" x14ac:dyDescent="0.3">
      <c r="B297" s="253"/>
      <c r="C297" s="256"/>
      <c r="D297" s="259"/>
      <c r="E297" s="93"/>
      <c r="F297" s="94"/>
      <c r="G297" s="95"/>
      <c r="H297" s="94"/>
      <c r="I297" s="262"/>
      <c r="J297" s="264"/>
      <c r="K297" s="84"/>
      <c r="L297" s="84"/>
      <c r="M297" s="240"/>
      <c r="N297" s="237"/>
      <c r="O297" s="234"/>
      <c r="P297" s="146"/>
      <c r="Q297" s="136"/>
      <c r="R297" s="147"/>
      <c r="S297" s="148"/>
      <c r="T297" s="250"/>
      <c r="U297" s="104"/>
      <c r="V297" s="100">
        <f t="shared" si="16"/>
        <v>0</v>
      </c>
      <c r="W297" s="101" t="b">
        <f t="shared" si="17"/>
        <v>1</v>
      </c>
      <c r="X297" s="101" t="b">
        <f t="shared" si="18"/>
        <v>1</v>
      </c>
      <c r="Y297" s="102">
        <f t="shared" si="19"/>
        <v>0</v>
      </c>
      <c r="Z297" s="103"/>
    </row>
    <row r="298" spans="2:26" ht="15.75" thickBot="1" x14ac:dyDescent="0.3">
      <c r="B298" s="253"/>
      <c r="C298" s="256"/>
      <c r="D298" s="259"/>
      <c r="E298" s="93"/>
      <c r="F298" s="94"/>
      <c r="G298" s="95"/>
      <c r="H298" s="94"/>
      <c r="I298" s="262"/>
      <c r="J298" s="264"/>
      <c r="K298" s="84"/>
      <c r="L298" s="84"/>
      <c r="M298" s="240"/>
      <c r="N298" s="237"/>
      <c r="O298" s="234"/>
      <c r="P298" s="136"/>
      <c r="Q298" s="136"/>
      <c r="R298" s="147"/>
      <c r="S298" s="148"/>
      <c r="T298" s="250"/>
      <c r="U298" s="104"/>
      <c r="V298" s="100">
        <f t="shared" si="16"/>
        <v>0</v>
      </c>
      <c r="W298" s="101" t="b">
        <f t="shared" si="17"/>
        <v>1</v>
      </c>
      <c r="X298" s="101" t="b">
        <f t="shared" si="18"/>
        <v>1</v>
      </c>
      <c r="Y298" s="102">
        <f t="shared" si="19"/>
        <v>0</v>
      </c>
      <c r="Z298" s="103"/>
    </row>
    <row r="299" spans="2:26" ht="15.75" thickBot="1" x14ac:dyDescent="0.3">
      <c r="B299" s="253"/>
      <c r="C299" s="256"/>
      <c r="D299" s="259"/>
      <c r="E299" s="95"/>
      <c r="F299" s="94"/>
      <c r="G299" s="95"/>
      <c r="H299" s="94"/>
      <c r="I299" s="262"/>
      <c r="J299" s="264"/>
      <c r="K299" s="84"/>
      <c r="L299" s="84"/>
      <c r="M299" s="240"/>
      <c r="N299" s="237"/>
      <c r="O299" s="234"/>
      <c r="P299" s="136"/>
      <c r="Q299" s="136"/>
      <c r="R299" s="147"/>
      <c r="S299" s="148"/>
      <c r="T299" s="250"/>
      <c r="U299" s="104"/>
      <c r="V299" s="100">
        <f t="shared" si="16"/>
        <v>0</v>
      </c>
      <c r="W299" s="101" t="b">
        <f t="shared" si="17"/>
        <v>1</v>
      </c>
      <c r="X299" s="101" t="b">
        <f t="shared" si="18"/>
        <v>1</v>
      </c>
      <c r="Y299" s="102">
        <f t="shared" si="19"/>
        <v>0</v>
      </c>
      <c r="Z299" s="103"/>
    </row>
    <row r="300" spans="2:26" ht="15.75" thickBot="1" x14ac:dyDescent="0.3">
      <c r="B300" s="253"/>
      <c r="C300" s="256"/>
      <c r="D300" s="259"/>
      <c r="E300" s="95"/>
      <c r="F300" s="94"/>
      <c r="G300" s="95"/>
      <c r="H300" s="94"/>
      <c r="I300" s="262"/>
      <c r="J300" s="264"/>
      <c r="K300" s="84"/>
      <c r="L300" s="84"/>
      <c r="M300" s="240"/>
      <c r="N300" s="237"/>
      <c r="O300" s="234"/>
      <c r="P300" s="136"/>
      <c r="Q300" s="136"/>
      <c r="R300" s="147"/>
      <c r="S300" s="148"/>
      <c r="T300" s="250"/>
      <c r="U300" s="104"/>
      <c r="V300" s="100">
        <f t="shared" si="16"/>
        <v>0</v>
      </c>
      <c r="W300" s="101" t="b">
        <f t="shared" si="17"/>
        <v>1</v>
      </c>
      <c r="X300" s="101" t="b">
        <f t="shared" si="18"/>
        <v>1</v>
      </c>
      <c r="Y300" s="102">
        <f t="shared" si="19"/>
        <v>0</v>
      </c>
      <c r="Z300" s="103"/>
    </row>
    <row r="301" spans="2:26" ht="15.75" thickBot="1" x14ac:dyDescent="0.3">
      <c r="B301" s="254"/>
      <c r="C301" s="257"/>
      <c r="D301" s="260"/>
      <c r="E301" s="96"/>
      <c r="F301" s="97"/>
      <c r="G301" s="96"/>
      <c r="H301" s="97"/>
      <c r="I301" s="263"/>
      <c r="J301" s="265"/>
      <c r="K301" s="89"/>
      <c r="L301" s="89"/>
      <c r="M301" s="241"/>
      <c r="N301" s="238"/>
      <c r="O301" s="235"/>
      <c r="P301" s="149"/>
      <c r="Q301" s="140"/>
      <c r="R301" s="150"/>
      <c r="S301" s="151"/>
      <c r="T301" s="251"/>
      <c r="U301" s="104"/>
      <c r="V301" s="100">
        <f t="shared" si="16"/>
        <v>0</v>
      </c>
      <c r="W301" s="101" t="b">
        <f t="shared" si="17"/>
        <v>1</v>
      </c>
      <c r="X301" s="101" t="b">
        <f t="shared" si="18"/>
        <v>1</v>
      </c>
      <c r="Y301" s="102">
        <f t="shared" si="19"/>
        <v>0</v>
      </c>
      <c r="Z301" s="103"/>
    </row>
    <row r="302" spans="2:26" ht="15.75" thickBot="1" x14ac:dyDescent="0.3">
      <c r="B302" s="252">
        <v>49</v>
      </c>
      <c r="C302" s="255"/>
      <c r="D302" s="258"/>
      <c r="E302" s="90"/>
      <c r="F302" s="98"/>
      <c r="G302" s="90"/>
      <c r="H302" s="91"/>
      <c r="I302" s="261"/>
      <c r="J302" s="264"/>
      <c r="K302" s="92"/>
      <c r="L302" s="84"/>
      <c r="M302" s="239"/>
      <c r="N302" s="236"/>
      <c r="O302" s="233"/>
      <c r="P302" s="143"/>
      <c r="Q302" s="133"/>
      <c r="R302" s="144"/>
      <c r="S302" s="145"/>
      <c r="T302" s="249"/>
      <c r="U302" s="104"/>
      <c r="V302" s="100">
        <f t="shared" si="16"/>
        <v>0</v>
      </c>
      <c r="W302" s="101" t="b">
        <f t="shared" si="17"/>
        <v>1</v>
      </c>
      <c r="X302" s="101" t="b">
        <f t="shared" si="18"/>
        <v>1</v>
      </c>
      <c r="Y302" s="102">
        <f t="shared" si="19"/>
        <v>0</v>
      </c>
      <c r="Z302" s="103"/>
    </row>
    <row r="303" spans="2:26" ht="15.75" thickBot="1" x14ac:dyDescent="0.3">
      <c r="B303" s="253"/>
      <c r="C303" s="256"/>
      <c r="D303" s="259"/>
      <c r="E303" s="93"/>
      <c r="F303" s="94"/>
      <c r="G303" s="95"/>
      <c r="H303" s="94"/>
      <c r="I303" s="262"/>
      <c r="J303" s="264"/>
      <c r="K303" s="84"/>
      <c r="L303" s="84"/>
      <c r="M303" s="240"/>
      <c r="N303" s="237"/>
      <c r="O303" s="234"/>
      <c r="P303" s="146"/>
      <c r="Q303" s="136"/>
      <c r="R303" s="147"/>
      <c r="S303" s="148"/>
      <c r="T303" s="250"/>
      <c r="U303" s="104"/>
      <c r="V303" s="100">
        <f t="shared" si="16"/>
        <v>0</v>
      </c>
      <c r="W303" s="101" t="b">
        <f t="shared" si="17"/>
        <v>1</v>
      </c>
      <c r="X303" s="101" t="b">
        <f t="shared" si="18"/>
        <v>1</v>
      </c>
      <c r="Y303" s="102">
        <f t="shared" si="19"/>
        <v>0</v>
      </c>
      <c r="Z303" s="103"/>
    </row>
    <row r="304" spans="2:26" ht="15.75" thickBot="1" x14ac:dyDescent="0.3">
      <c r="B304" s="253"/>
      <c r="C304" s="256"/>
      <c r="D304" s="259"/>
      <c r="E304" s="93"/>
      <c r="F304" s="94"/>
      <c r="G304" s="95"/>
      <c r="H304" s="94"/>
      <c r="I304" s="262"/>
      <c r="J304" s="264"/>
      <c r="K304" s="84"/>
      <c r="L304" s="84"/>
      <c r="M304" s="240"/>
      <c r="N304" s="237"/>
      <c r="O304" s="234"/>
      <c r="P304" s="136"/>
      <c r="Q304" s="136"/>
      <c r="R304" s="147"/>
      <c r="S304" s="148"/>
      <c r="T304" s="250"/>
      <c r="U304" s="104"/>
      <c r="V304" s="100">
        <f t="shared" si="16"/>
        <v>0</v>
      </c>
      <c r="W304" s="101" t="b">
        <f t="shared" si="17"/>
        <v>1</v>
      </c>
      <c r="X304" s="101" t="b">
        <f t="shared" si="18"/>
        <v>1</v>
      </c>
      <c r="Y304" s="102">
        <f t="shared" si="19"/>
        <v>0</v>
      </c>
      <c r="Z304" s="103"/>
    </row>
    <row r="305" spans="2:26" ht="15.75" thickBot="1" x14ac:dyDescent="0.3">
      <c r="B305" s="253"/>
      <c r="C305" s="256"/>
      <c r="D305" s="259"/>
      <c r="E305" s="95"/>
      <c r="F305" s="94"/>
      <c r="G305" s="95"/>
      <c r="H305" s="94"/>
      <c r="I305" s="262"/>
      <c r="J305" s="264"/>
      <c r="K305" s="84"/>
      <c r="L305" s="84"/>
      <c r="M305" s="240"/>
      <c r="N305" s="237"/>
      <c r="O305" s="234"/>
      <c r="P305" s="136"/>
      <c r="Q305" s="136"/>
      <c r="R305" s="147"/>
      <c r="S305" s="148"/>
      <c r="T305" s="250"/>
      <c r="U305" s="104"/>
      <c r="V305" s="100">
        <f t="shared" si="16"/>
        <v>0</v>
      </c>
      <c r="W305" s="101" t="b">
        <f t="shared" si="17"/>
        <v>1</v>
      </c>
      <c r="X305" s="101" t="b">
        <f t="shared" si="18"/>
        <v>1</v>
      </c>
      <c r="Y305" s="102">
        <f t="shared" si="19"/>
        <v>0</v>
      </c>
      <c r="Z305" s="103"/>
    </row>
    <row r="306" spans="2:26" ht="15.75" thickBot="1" x14ac:dyDescent="0.3">
      <c r="B306" s="253"/>
      <c r="C306" s="256"/>
      <c r="D306" s="259"/>
      <c r="E306" s="95"/>
      <c r="F306" s="94"/>
      <c r="G306" s="95"/>
      <c r="H306" s="94"/>
      <c r="I306" s="262"/>
      <c r="J306" s="264"/>
      <c r="K306" s="84"/>
      <c r="L306" s="84"/>
      <c r="M306" s="240"/>
      <c r="N306" s="237"/>
      <c r="O306" s="234"/>
      <c r="P306" s="136"/>
      <c r="Q306" s="136"/>
      <c r="R306" s="147"/>
      <c r="S306" s="148"/>
      <c r="T306" s="250"/>
      <c r="U306" s="104"/>
      <c r="V306" s="100">
        <f t="shared" si="16"/>
        <v>0</v>
      </c>
      <c r="W306" s="101" t="b">
        <f t="shared" si="17"/>
        <v>1</v>
      </c>
      <c r="X306" s="101" t="b">
        <f t="shared" si="18"/>
        <v>1</v>
      </c>
      <c r="Y306" s="102">
        <f t="shared" si="19"/>
        <v>0</v>
      </c>
      <c r="Z306" s="103"/>
    </row>
    <row r="307" spans="2:26" ht="15.75" thickBot="1" x14ac:dyDescent="0.3">
      <c r="B307" s="254"/>
      <c r="C307" s="257"/>
      <c r="D307" s="260"/>
      <c r="E307" s="96"/>
      <c r="F307" s="97"/>
      <c r="G307" s="96"/>
      <c r="H307" s="97"/>
      <c r="I307" s="263"/>
      <c r="J307" s="265"/>
      <c r="K307" s="89"/>
      <c r="L307" s="89"/>
      <c r="M307" s="241"/>
      <c r="N307" s="238"/>
      <c r="O307" s="235"/>
      <c r="P307" s="149"/>
      <c r="Q307" s="140"/>
      <c r="R307" s="150"/>
      <c r="S307" s="151"/>
      <c r="T307" s="251"/>
      <c r="U307" s="104"/>
      <c r="V307" s="100">
        <f t="shared" si="16"/>
        <v>0</v>
      </c>
      <c r="W307" s="101" t="b">
        <f t="shared" si="17"/>
        <v>1</v>
      </c>
      <c r="X307" s="101" t="b">
        <f t="shared" si="18"/>
        <v>1</v>
      </c>
      <c r="Y307" s="102">
        <f t="shared" si="19"/>
        <v>0</v>
      </c>
      <c r="Z307" s="103"/>
    </row>
    <row r="308" spans="2:26" ht="15.75" thickBot="1" x14ac:dyDescent="0.3">
      <c r="B308" s="252">
        <v>50</v>
      </c>
      <c r="C308" s="255"/>
      <c r="D308" s="258"/>
      <c r="E308" s="90"/>
      <c r="F308" s="98"/>
      <c r="G308" s="90"/>
      <c r="H308" s="91"/>
      <c r="I308" s="261"/>
      <c r="J308" s="264"/>
      <c r="K308" s="92"/>
      <c r="L308" s="84"/>
      <c r="M308" s="239"/>
      <c r="N308" s="236"/>
      <c r="O308" s="233"/>
      <c r="P308" s="143"/>
      <c r="Q308" s="133"/>
      <c r="R308" s="144"/>
      <c r="S308" s="145"/>
      <c r="T308" s="249"/>
      <c r="U308" s="104"/>
      <c r="V308" s="100">
        <f t="shared" si="16"/>
        <v>0</v>
      </c>
      <c r="W308" s="101" t="b">
        <f t="shared" si="17"/>
        <v>1</v>
      </c>
      <c r="X308" s="101" t="b">
        <f t="shared" si="18"/>
        <v>1</v>
      </c>
      <c r="Y308" s="102">
        <f t="shared" si="19"/>
        <v>0</v>
      </c>
      <c r="Z308" s="103"/>
    </row>
    <row r="309" spans="2:26" ht="15.75" thickBot="1" x14ac:dyDescent="0.3">
      <c r="B309" s="253"/>
      <c r="C309" s="256"/>
      <c r="D309" s="259"/>
      <c r="E309" s="93"/>
      <c r="F309" s="94"/>
      <c r="G309" s="95"/>
      <c r="H309" s="94"/>
      <c r="I309" s="262"/>
      <c r="J309" s="264"/>
      <c r="K309" s="84"/>
      <c r="L309" s="84"/>
      <c r="M309" s="240"/>
      <c r="N309" s="237"/>
      <c r="O309" s="234"/>
      <c r="P309" s="146"/>
      <c r="Q309" s="136"/>
      <c r="R309" s="147"/>
      <c r="S309" s="148"/>
      <c r="T309" s="250"/>
      <c r="U309" s="104"/>
      <c r="V309" s="100">
        <f t="shared" si="16"/>
        <v>0</v>
      </c>
      <c r="W309" s="101" t="b">
        <f t="shared" si="17"/>
        <v>1</v>
      </c>
      <c r="X309" s="101" t="b">
        <f t="shared" si="18"/>
        <v>1</v>
      </c>
      <c r="Y309" s="102">
        <f t="shared" si="19"/>
        <v>0</v>
      </c>
      <c r="Z309" s="103"/>
    </row>
    <row r="310" spans="2:26" ht="15.75" thickBot="1" x14ac:dyDescent="0.3">
      <c r="B310" s="253"/>
      <c r="C310" s="256"/>
      <c r="D310" s="259"/>
      <c r="E310" s="93"/>
      <c r="F310" s="94"/>
      <c r="G310" s="95"/>
      <c r="H310" s="94"/>
      <c r="I310" s="262"/>
      <c r="J310" s="264"/>
      <c r="K310" s="84"/>
      <c r="L310" s="84"/>
      <c r="M310" s="240"/>
      <c r="N310" s="237"/>
      <c r="O310" s="234"/>
      <c r="P310" s="136"/>
      <c r="Q310" s="136"/>
      <c r="R310" s="147"/>
      <c r="S310" s="148"/>
      <c r="T310" s="250"/>
      <c r="U310" s="104"/>
      <c r="V310" s="100">
        <f t="shared" si="16"/>
        <v>0</v>
      </c>
      <c r="W310" s="101" t="b">
        <f t="shared" si="17"/>
        <v>1</v>
      </c>
      <c r="X310" s="101" t="b">
        <f t="shared" si="18"/>
        <v>1</v>
      </c>
      <c r="Y310" s="102">
        <f t="shared" si="19"/>
        <v>0</v>
      </c>
      <c r="Z310" s="103"/>
    </row>
    <row r="311" spans="2:26" ht="15.75" thickBot="1" x14ac:dyDescent="0.3">
      <c r="B311" s="253"/>
      <c r="C311" s="256"/>
      <c r="D311" s="259"/>
      <c r="E311" s="95"/>
      <c r="F311" s="94"/>
      <c r="G311" s="95"/>
      <c r="H311" s="94"/>
      <c r="I311" s="262"/>
      <c r="J311" s="264"/>
      <c r="K311" s="84"/>
      <c r="L311" s="84"/>
      <c r="M311" s="240"/>
      <c r="N311" s="237"/>
      <c r="O311" s="234"/>
      <c r="P311" s="136"/>
      <c r="Q311" s="136"/>
      <c r="R311" s="147"/>
      <c r="S311" s="148"/>
      <c r="T311" s="250"/>
      <c r="U311" s="104"/>
      <c r="V311" s="100">
        <f t="shared" si="16"/>
        <v>0</v>
      </c>
      <c r="W311" s="101" t="b">
        <f t="shared" si="17"/>
        <v>1</v>
      </c>
      <c r="X311" s="101" t="b">
        <f t="shared" si="18"/>
        <v>1</v>
      </c>
      <c r="Y311" s="102">
        <f t="shared" si="19"/>
        <v>0</v>
      </c>
      <c r="Z311" s="103"/>
    </row>
    <row r="312" spans="2:26" ht="15.75" thickBot="1" x14ac:dyDescent="0.3">
      <c r="B312" s="253"/>
      <c r="C312" s="256"/>
      <c r="D312" s="259"/>
      <c r="E312" s="95"/>
      <c r="F312" s="94"/>
      <c r="G312" s="95"/>
      <c r="H312" s="94"/>
      <c r="I312" s="262"/>
      <c r="J312" s="264"/>
      <c r="K312" s="84"/>
      <c r="L312" s="84"/>
      <c r="M312" s="240"/>
      <c r="N312" s="237"/>
      <c r="O312" s="234"/>
      <c r="P312" s="136"/>
      <c r="Q312" s="136"/>
      <c r="R312" s="147"/>
      <c r="S312" s="148"/>
      <c r="T312" s="250"/>
      <c r="U312" s="104"/>
      <c r="V312" s="100">
        <f t="shared" si="16"/>
        <v>0</v>
      </c>
      <c r="W312" s="101" t="b">
        <f t="shared" si="17"/>
        <v>1</v>
      </c>
      <c r="X312" s="101" t="b">
        <f t="shared" si="18"/>
        <v>1</v>
      </c>
      <c r="Y312" s="102">
        <f t="shared" si="19"/>
        <v>0</v>
      </c>
      <c r="Z312" s="103"/>
    </row>
    <row r="313" spans="2:26" ht="15.75" thickBot="1" x14ac:dyDescent="0.3">
      <c r="B313" s="254"/>
      <c r="C313" s="257"/>
      <c r="D313" s="260"/>
      <c r="E313" s="96"/>
      <c r="F313" s="97"/>
      <c r="G313" s="96"/>
      <c r="H313" s="97"/>
      <c r="I313" s="263"/>
      <c r="J313" s="265"/>
      <c r="K313" s="89"/>
      <c r="L313" s="89"/>
      <c r="M313" s="241"/>
      <c r="N313" s="238"/>
      <c r="O313" s="235"/>
      <c r="P313" s="149"/>
      <c r="Q313" s="140"/>
      <c r="R313" s="150"/>
      <c r="S313" s="151"/>
      <c r="T313" s="251"/>
      <c r="U313" s="104"/>
      <c r="V313" s="100">
        <f t="shared" si="16"/>
        <v>0</v>
      </c>
      <c r="W313" s="101" t="b">
        <f t="shared" si="17"/>
        <v>1</v>
      </c>
      <c r="X313" s="101" t="b">
        <f t="shared" si="18"/>
        <v>1</v>
      </c>
      <c r="Y313" s="102">
        <f t="shared" si="19"/>
        <v>0</v>
      </c>
      <c r="Z313" s="103"/>
    </row>
    <row r="314" spans="2:26" ht="15.75" thickBot="1" x14ac:dyDescent="0.3">
      <c r="B314" s="252">
        <v>51</v>
      </c>
      <c r="C314" s="255"/>
      <c r="D314" s="258"/>
      <c r="E314" s="90"/>
      <c r="F314" s="98"/>
      <c r="G314" s="90"/>
      <c r="H314" s="91"/>
      <c r="I314" s="261"/>
      <c r="J314" s="264"/>
      <c r="K314" s="92"/>
      <c r="L314" s="84"/>
      <c r="M314" s="239"/>
      <c r="N314" s="236"/>
      <c r="O314" s="233"/>
      <c r="P314" s="143"/>
      <c r="Q314" s="133"/>
      <c r="R314" s="144"/>
      <c r="S314" s="145"/>
      <c r="T314" s="249"/>
      <c r="U314" s="104"/>
      <c r="V314" s="100">
        <f t="shared" si="16"/>
        <v>0</v>
      </c>
      <c r="W314" s="101" t="b">
        <f t="shared" si="17"/>
        <v>1</v>
      </c>
      <c r="X314" s="101" t="b">
        <f t="shared" si="18"/>
        <v>1</v>
      </c>
      <c r="Y314" s="102">
        <f t="shared" si="19"/>
        <v>0</v>
      </c>
      <c r="Z314" s="103"/>
    </row>
    <row r="315" spans="2:26" ht="15.75" thickBot="1" x14ac:dyDescent="0.3">
      <c r="B315" s="253"/>
      <c r="C315" s="256"/>
      <c r="D315" s="259"/>
      <c r="E315" s="93"/>
      <c r="F315" s="94"/>
      <c r="G315" s="95"/>
      <c r="H315" s="94"/>
      <c r="I315" s="262"/>
      <c r="J315" s="264"/>
      <c r="K315" s="84"/>
      <c r="L315" s="84"/>
      <c r="M315" s="240"/>
      <c r="N315" s="237"/>
      <c r="O315" s="234"/>
      <c r="P315" s="146"/>
      <c r="Q315" s="136"/>
      <c r="R315" s="147"/>
      <c r="S315" s="148"/>
      <c r="T315" s="250"/>
      <c r="U315" s="104"/>
      <c r="V315" s="100">
        <f t="shared" si="16"/>
        <v>0</v>
      </c>
      <c r="W315" s="101" t="b">
        <f t="shared" si="17"/>
        <v>1</v>
      </c>
      <c r="X315" s="101" t="b">
        <f t="shared" si="18"/>
        <v>1</v>
      </c>
      <c r="Y315" s="102">
        <f t="shared" si="19"/>
        <v>0</v>
      </c>
      <c r="Z315" s="103"/>
    </row>
    <row r="316" spans="2:26" ht="15.75" thickBot="1" x14ac:dyDescent="0.3">
      <c r="B316" s="253"/>
      <c r="C316" s="256"/>
      <c r="D316" s="259"/>
      <c r="E316" s="93"/>
      <c r="F316" s="94"/>
      <c r="G316" s="95"/>
      <c r="H316" s="94"/>
      <c r="I316" s="262"/>
      <c r="J316" s="264"/>
      <c r="K316" s="84"/>
      <c r="L316" s="84"/>
      <c r="M316" s="240"/>
      <c r="N316" s="237"/>
      <c r="O316" s="234"/>
      <c r="P316" s="136"/>
      <c r="Q316" s="136"/>
      <c r="R316" s="147"/>
      <c r="S316" s="148"/>
      <c r="T316" s="250"/>
      <c r="U316" s="104"/>
      <c r="V316" s="100">
        <f t="shared" si="16"/>
        <v>0</v>
      </c>
      <c r="W316" s="101" t="b">
        <f t="shared" si="17"/>
        <v>1</v>
      </c>
      <c r="X316" s="101" t="b">
        <f t="shared" si="18"/>
        <v>1</v>
      </c>
      <c r="Y316" s="102">
        <f t="shared" si="19"/>
        <v>0</v>
      </c>
      <c r="Z316" s="103"/>
    </row>
    <row r="317" spans="2:26" ht="15.75" thickBot="1" x14ac:dyDescent="0.3">
      <c r="B317" s="253"/>
      <c r="C317" s="256"/>
      <c r="D317" s="259"/>
      <c r="E317" s="95"/>
      <c r="F317" s="94"/>
      <c r="G317" s="95"/>
      <c r="H317" s="94"/>
      <c r="I317" s="262"/>
      <c r="J317" s="264"/>
      <c r="K317" s="84"/>
      <c r="L317" s="84"/>
      <c r="M317" s="240"/>
      <c r="N317" s="237"/>
      <c r="O317" s="234"/>
      <c r="P317" s="136"/>
      <c r="Q317" s="136"/>
      <c r="R317" s="147"/>
      <c r="S317" s="148"/>
      <c r="T317" s="250"/>
      <c r="U317" s="104"/>
      <c r="V317" s="100">
        <f t="shared" si="16"/>
        <v>0</v>
      </c>
      <c r="W317" s="101" t="b">
        <f t="shared" si="17"/>
        <v>1</v>
      </c>
      <c r="X317" s="101" t="b">
        <f t="shared" si="18"/>
        <v>1</v>
      </c>
      <c r="Y317" s="102">
        <f t="shared" si="19"/>
        <v>0</v>
      </c>
      <c r="Z317" s="103"/>
    </row>
    <row r="318" spans="2:26" ht="15.75" thickBot="1" x14ac:dyDescent="0.3">
      <c r="B318" s="253"/>
      <c r="C318" s="256"/>
      <c r="D318" s="259"/>
      <c r="E318" s="95"/>
      <c r="F318" s="94"/>
      <c r="G318" s="95"/>
      <c r="H318" s="94"/>
      <c r="I318" s="262"/>
      <c r="J318" s="264"/>
      <c r="K318" s="84"/>
      <c r="L318" s="84"/>
      <c r="M318" s="240"/>
      <c r="N318" s="237"/>
      <c r="O318" s="234"/>
      <c r="P318" s="136"/>
      <c r="Q318" s="136"/>
      <c r="R318" s="147"/>
      <c r="S318" s="148"/>
      <c r="T318" s="250"/>
      <c r="U318" s="104"/>
      <c r="V318" s="100">
        <f t="shared" si="16"/>
        <v>0</v>
      </c>
      <c r="W318" s="101" t="b">
        <f t="shared" si="17"/>
        <v>1</v>
      </c>
      <c r="X318" s="101" t="b">
        <f t="shared" si="18"/>
        <v>1</v>
      </c>
      <c r="Y318" s="102">
        <f t="shared" si="19"/>
        <v>0</v>
      </c>
      <c r="Z318" s="103"/>
    </row>
    <row r="319" spans="2:26" ht="15.75" thickBot="1" x14ac:dyDescent="0.3">
      <c r="B319" s="254"/>
      <c r="C319" s="257"/>
      <c r="D319" s="260"/>
      <c r="E319" s="96"/>
      <c r="F319" s="97"/>
      <c r="G319" s="96"/>
      <c r="H319" s="97"/>
      <c r="I319" s="263"/>
      <c r="J319" s="265"/>
      <c r="K319" s="89"/>
      <c r="L319" s="89"/>
      <c r="M319" s="241"/>
      <c r="N319" s="238"/>
      <c r="O319" s="235"/>
      <c r="P319" s="149"/>
      <c r="Q319" s="140"/>
      <c r="R319" s="150"/>
      <c r="S319" s="151"/>
      <c r="T319" s="251"/>
      <c r="U319" s="104"/>
      <c r="V319" s="100">
        <f t="shared" si="16"/>
        <v>0</v>
      </c>
      <c r="W319" s="101" t="b">
        <f t="shared" si="17"/>
        <v>1</v>
      </c>
      <c r="X319" s="101" t="b">
        <f t="shared" si="18"/>
        <v>1</v>
      </c>
      <c r="Y319" s="102">
        <f t="shared" si="19"/>
        <v>0</v>
      </c>
      <c r="Z319" s="103"/>
    </row>
    <row r="320" spans="2:26" ht="15.75" thickBot="1" x14ac:dyDescent="0.3">
      <c r="B320" s="252">
        <v>52</v>
      </c>
      <c r="C320" s="255"/>
      <c r="D320" s="258"/>
      <c r="E320" s="90"/>
      <c r="F320" s="98"/>
      <c r="G320" s="90"/>
      <c r="H320" s="91"/>
      <c r="I320" s="261"/>
      <c r="J320" s="264"/>
      <c r="K320" s="92"/>
      <c r="L320" s="84"/>
      <c r="M320" s="239"/>
      <c r="N320" s="236"/>
      <c r="O320" s="233"/>
      <c r="P320" s="143"/>
      <c r="Q320" s="133"/>
      <c r="R320" s="144"/>
      <c r="S320" s="145"/>
      <c r="T320" s="249"/>
      <c r="U320" s="104"/>
      <c r="V320" s="100">
        <f t="shared" si="16"/>
        <v>0</v>
      </c>
      <c r="W320" s="101" t="b">
        <f t="shared" si="17"/>
        <v>1</v>
      </c>
      <c r="X320" s="101" t="b">
        <f t="shared" si="18"/>
        <v>1</v>
      </c>
      <c r="Y320" s="102">
        <f t="shared" si="19"/>
        <v>0</v>
      </c>
      <c r="Z320" s="103"/>
    </row>
    <row r="321" spans="2:26" ht="15.75" thickBot="1" x14ac:dyDescent="0.3">
      <c r="B321" s="253"/>
      <c r="C321" s="256"/>
      <c r="D321" s="259"/>
      <c r="E321" s="93"/>
      <c r="F321" s="94"/>
      <c r="G321" s="95"/>
      <c r="H321" s="94"/>
      <c r="I321" s="262"/>
      <c r="J321" s="264"/>
      <c r="K321" s="84"/>
      <c r="L321" s="84"/>
      <c r="M321" s="240"/>
      <c r="N321" s="237"/>
      <c r="O321" s="234"/>
      <c r="P321" s="146"/>
      <c r="Q321" s="136"/>
      <c r="R321" s="147"/>
      <c r="S321" s="148"/>
      <c r="T321" s="250"/>
      <c r="U321" s="104"/>
      <c r="V321" s="100">
        <f t="shared" si="16"/>
        <v>0</v>
      </c>
      <c r="W321" s="101" t="b">
        <f t="shared" si="17"/>
        <v>1</v>
      </c>
      <c r="X321" s="101" t="b">
        <f t="shared" si="18"/>
        <v>1</v>
      </c>
      <c r="Y321" s="102">
        <f t="shared" si="19"/>
        <v>0</v>
      </c>
      <c r="Z321" s="103"/>
    </row>
    <row r="322" spans="2:26" ht="15.75" thickBot="1" x14ac:dyDescent="0.3">
      <c r="B322" s="253"/>
      <c r="C322" s="256"/>
      <c r="D322" s="259"/>
      <c r="E322" s="93"/>
      <c r="F322" s="94"/>
      <c r="G322" s="95"/>
      <c r="H322" s="94"/>
      <c r="I322" s="262"/>
      <c r="J322" s="264"/>
      <c r="K322" s="84"/>
      <c r="L322" s="84"/>
      <c r="M322" s="240"/>
      <c r="N322" s="237"/>
      <c r="O322" s="234"/>
      <c r="P322" s="136"/>
      <c r="Q322" s="136"/>
      <c r="R322" s="147"/>
      <c r="S322" s="148"/>
      <c r="T322" s="250"/>
      <c r="U322" s="104"/>
      <c r="V322" s="100">
        <f t="shared" si="16"/>
        <v>0</v>
      </c>
      <c r="W322" s="101" t="b">
        <f t="shared" si="17"/>
        <v>1</v>
      </c>
      <c r="X322" s="101" t="b">
        <f t="shared" si="18"/>
        <v>1</v>
      </c>
      <c r="Y322" s="102">
        <f t="shared" si="19"/>
        <v>0</v>
      </c>
      <c r="Z322" s="103"/>
    </row>
    <row r="323" spans="2:26" ht="15.75" thickBot="1" x14ac:dyDescent="0.3">
      <c r="B323" s="253"/>
      <c r="C323" s="256"/>
      <c r="D323" s="259"/>
      <c r="E323" s="95"/>
      <c r="F323" s="94"/>
      <c r="G323" s="95"/>
      <c r="H323" s="94"/>
      <c r="I323" s="262"/>
      <c r="J323" s="264"/>
      <c r="K323" s="84"/>
      <c r="L323" s="84"/>
      <c r="M323" s="240"/>
      <c r="N323" s="237"/>
      <c r="O323" s="234"/>
      <c r="P323" s="136"/>
      <c r="Q323" s="136"/>
      <c r="R323" s="147"/>
      <c r="S323" s="148"/>
      <c r="T323" s="250"/>
      <c r="U323" s="104"/>
      <c r="V323" s="100">
        <f t="shared" si="16"/>
        <v>0</v>
      </c>
      <c r="W323" s="101" t="b">
        <f t="shared" si="17"/>
        <v>1</v>
      </c>
      <c r="X323" s="101" t="b">
        <f t="shared" si="18"/>
        <v>1</v>
      </c>
      <c r="Y323" s="102">
        <f t="shared" si="19"/>
        <v>0</v>
      </c>
      <c r="Z323" s="103"/>
    </row>
    <row r="324" spans="2:26" ht="15.75" thickBot="1" x14ac:dyDescent="0.3">
      <c r="B324" s="253"/>
      <c r="C324" s="256"/>
      <c r="D324" s="259"/>
      <c r="E324" s="95"/>
      <c r="F324" s="94"/>
      <c r="G324" s="95"/>
      <c r="H324" s="94"/>
      <c r="I324" s="262"/>
      <c r="J324" s="264"/>
      <c r="K324" s="84"/>
      <c r="L324" s="84"/>
      <c r="M324" s="240"/>
      <c r="N324" s="237"/>
      <c r="O324" s="234"/>
      <c r="P324" s="136"/>
      <c r="Q324" s="136"/>
      <c r="R324" s="147"/>
      <c r="S324" s="148"/>
      <c r="T324" s="250"/>
      <c r="U324" s="104"/>
      <c r="V324" s="100">
        <f t="shared" si="16"/>
        <v>0</v>
      </c>
      <c r="W324" s="101" t="b">
        <f t="shared" si="17"/>
        <v>1</v>
      </c>
      <c r="X324" s="101" t="b">
        <f t="shared" si="18"/>
        <v>1</v>
      </c>
      <c r="Y324" s="102">
        <f t="shared" si="19"/>
        <v>0</v>
      </c>
      <c r="Z324" s="103"/>
    </row>
    <row r="325" spans="2:26" ht="15.75" thickBot="1" x14ac:dyDescent="0.3">
      <c r="B325" s="254"/>
      <c r="C325" s="257"/>
      <c r="D325" s="260"/>
      <c r="E325" s="96"/>
      <c r="F325" s="97"/>
      <c r="G325" s="96"/>
      <c r="H325" s="97"/>
      <c r="I325" s="263"/>
      <c r="J325" s="265"/>
      <c r="K325" s="89"/>
      <c r="L325" s="89"/>
      <c r="M325" s="241"/>
      <c r="N325" s="238"/>
      <c r="O325" s="235"/>
      <c r="P325" s="149"/>
      <c r="Q325" s="140"/>
      <c r="R325" s="150"/>
      <c r="S325" s="151"/>
      <c r="T325" s="251"/>
      <c r="U325" s="104"/>
      <c r="V325" s="100">
        <f t="shared" si="16"/>
        <v>0</v>
      </c>
      <c r="W325" s="101" t="b">
        <f t="shared" si="17"/>
        <v>1</v>
      </c>
      <c r="X325" s="101" t="b">
        <f t="shared" si="18"/>
        <v>1</v>
      </c>
      <c r="Y325" s="102">
        <f t="shared" si="19"/>
        <v>0</v>
      </c>
      <c r="Z325" s="103"/>
    </row>
    <row r="326" spans="2:26" ht="15.75" thickBot="1" x14ac:dyDescent="0.3">
      <c r="B326" s="252">
        <v>53</v>
      </c>
      <c r="C326" s="255"/>
      <c r="D326" s="258"/>
      <c r="E326" s="90"/>
      <c r="F326" s="98"/>
      <c r="G326" s="90"/>
      <c r="H326" s="91"/>
      <c r="I326" s="261"/>
      <c r="J326" s="264"/>
      <c r="K326" s="92"/>
      <c r="L326" s="84"/>
      <c r="M326" s="239"/>
      <c r="N326" s="236"/>
      <c r="O326" s="233"/>
      <c r="P326" s="143"/>
      <c r="Q326" s="133"/>
      <c r="R326" s="144"/>
      <c r="S326" s="145"/>
      <c r="T326" s="249"/>
      <c r="U326" s="104"/>
      <c r="V326" s="100">
        <f t="shared" si="16"/>
        <v>0</v>
      </c>
      <c r="W326" s="101" t="b">
        <f t="shared" si="17"/>
        <v>1</v>
      </c>
      <c r="X326" s="101" t="b">
        <f t="shared" si="18"/>
        <v>1</v>
      </c>
      <c r="Y326" s="102">
        <f t="shared" si="19"/>
        <v>0</v>
      </c>
      <c r="Z326" s="103"/>
    </row>
    <row r="327" spans="2:26" ht="15.75" thickBot="1" x14ac:dyDescent="0.3">
      <c r="B327" s="253"/>
      <c r="C327" s="256"/>
      <c r="D327" s="259"/>
      <c r="E327" s="93"/>
      <c r="F327" s="94"/>
      <c r="G327" s="95"/>
      <c r="H327" s="94"/>
      <c r="I327" s="262"/>
      <c r="J327" s="264"/>
      <c r="K327" s="84"/>
      <c r="L327" s="84"/>
      <c r="M327" s="240"/>
      <c r="N327" s="237"/>
      <c r="O327" s="234"/>
      <c r="P327" s="146"/>
      <c r="Q327" s="136"/>
      <c r="R327" s="147"/>
      <c r="S327" s="148"/>
      <c r="T327" s="250"/>
      <c r="U327" s="104"/>
      <c r="V327" s="100">
        <f t="shared" si="16"/>
        <v>0</v>
      </c>
      <c r="W327" s="101" t="b">
        <f t="shared" si="17"/>
        <v>1</v>
      </c>
      <c r="X327" s="101" t="b">
        <f t="shared" si="18"/>
        <v>1</v>
      </c>
      <c r="Y327" s="102">
        <f t="shared" si="19"/>
        <v>0</v>
      </c>
      <c r="Z327" s="103"/>
    </row>
    <row r="328" spans="2:26" ht="15.75" thickBot="1" x14ac:dyDescent="0.3">
      <c r="B328" s="253"/>
      <c r="C328" s="256"/>
      <c r="D328" s="259"/>
      <c r="E328" s="93"/>
      <c r="F328" s="94"/>
      <c r="G328" s="95"/>
      <c r="H328" s="94"/>
      <c r="I328" s="262"/>
      <c r="J328" s="264"/>
      <c r="K328" s="84"/>
      <c r="L328" s="84"/>
      <c r="M328" s="240"/>
      <c r="N328" s="237"/>
      <c r="O328" s="234"/>
      <c r="P328" s="136"/>
      <c r="Q328" s="136"/>
      <c r="R328" s="147"/>
      <c r="S328" s="148"/>
      <c r="T328" s="250"/>
      <c r="U328" s="104"/>
      <c r="V328" s="100">
        <f t="shared" si="16"/>
        <v>0</v>
      </c>
      <c r="W328" s="101" t="b">
        <f t="shared" si="17"/>
        <v>1</v>
      </c>
      <c r="X328" s="101" t="b">
        <f t="shared" si="18"/>
        <v>1</v>
      </c>
      <c r="Y328" s="102">
        <f t="shared" si="19"/>
        <v>0</v>
      </c>
      <c r="Z328" s="103"/>
    </row>
    <row r="329" spans="2:26" ht="15.75" thickBot="1" x14ac:dyDescent="0.3">
      <c r="B329" s="253"/>
      <c r="C329" s="256"/>
      <c r="D329" s="259"/>
      <c r="E329" s="95"/>
      <c r="F329" s="94"/>
      <c r="G329" s="95"/>
      <c r="H329" s="94"/>
      <c r="I329" s="262"/>
      <c r="J329" s="264"/>
      <c r="K329" s="84"/>
      <c r="L329" s="84"/>
      <c r="M329" s="240"/>
      <c r="N329" s="237"/>
      <c r="O329" s="234"/>
      <c r="P329" s="136"/>
      <c r="Q329" s="136"/>
      <c r="R329" s="147"/>
      <c r="S329" s="148"/>
      <c r="T329" s="250"/>
      <c r="U329" s="104"/>
      <c r="V329" s="100">
        <f t="shared" si="16"/>
        <v>0</v>
      </c>
      <c r="W329" s="101" t="b">
        <f t="shared" si="17"/>
        <v>1</v>
      </c>
      <c r="X329" s="101" t="b">
        <f t="shared" si="18"/>
        <v>1</v>
      </c>
      <c r="Y329" s="102">
        <f t="shared" si="19"/>
        <v>0</v>
      </c>
      <c r="Z329" s="103"/>
    </row>
    <row r="330" spans="2:26" ht="15.75" thickBot="1" x14ac:dyDescent="0.3">
      <c r="B330" s="253"/>
      <c r="C330" s="256"/>
      <c r="D330" s="259"/>
      <c r="E330" s="95"/>
      <c r="F330" s="94"/>
      <c r="G330" s="95"/>
      <c r="H330" s="94"/>
      <c r="I330" s="262"/>
      <c r="J330" s="264"/>
      <c r="K330" s="84"/>
      <c r="L330" s="84"/>
      <c r="M330" s="240"/>
      <c r="N330" s="237"/>
      <c r="O330" s="234"/>
      <c r="P330" s="136"/>
      <c r="Q330" s="136"/>
      <c r="R330" s="147"/>
      <c r="S330" s="148"/>
      <c r="T330" s="250"/>
      <c r="U330" s="104"/>
      <c r="V330" s="100">
        <f t="shared" si="16"/>
        <v>0</v>
      </c>
      <c r="W330" s="101" t="b">
        <f t="shared" si="17"/>
        <v>1</v>
      </c>
      <c r="X330" s="101" t="b">
        <f t="shared" si="18"/>
        <v>1</v>
      </c>
      <c r="Y330" s="102">
        <f t="shared" si="19"/>
        <v>0</v>
      </c>
      <c r="Z330" s="103"/>
    </row>
    <row r="331" spans="2:26" ht="15.75" thickBot="1" x14ac:dyDescent="0.3">
      <c r="B331" s="254"/>
      <c r="C331" s="257"/>
      <c r="D331" s="260"/>
      <c r="E331" s="96"/>
      <c r="F331" s="97"/>
      <c r="G331" s="96"/>
      <c r="H331" s="97"/>
      <c r="I331" s="263"/>
      <c r="J331" s="265"/>
      <c r="K331" s="89"/>
      <c r="L331" s="89"/>
      <c r="M331" s="241"/>
      <c r="N331" s="238"/>
      <c r="O331" s="235"/>
      <c r="P331" s="149"/>
      <c r="Q331" s="140"/>
      <c r="R331" s="150"/>
      <c r="S331" s="151"/>
      <c r="T331" s="251"/>
      <c r="U331" s="104"/>
      <c r="V331" s="100">
        <f t="shared" si="16"/>
        <v>0</v>
      </c>
      <c r="W331" s="101" t="b">
        <f t="shared" si="17"/>
        <v>1</v>
      </c>
      <c r="X331" s="101" t="b">
        <f t="shared" si="18"/>
        <v>1</v>
      </c>
      <c r="Y331" s="102">
        <f t="shared" si="19"/>
        <v>0</v>
      </c>
      <c r="Z331" s="103"/>
    </row>
    <row r="332" spans="2:26" ht="15.75" thickBot="1" x14ac:dyDescent="0.3">
      <c r="B332" s="252">
        <v>54</v>
      </c>
      <c r="C332" s="255"/>
      <c r="D332" s="258"/>
      <c r="E332" s="90"/>
      <c r="F332" s="98"/>
      <c r="G332" s="90"/>
      <c r="H332" s="91"/>
      <c r="I332" s="261"/>
      <c r="J332" s="264"/>
      <c r="K332" s="92"/>
      <c r="L332" s="84"/>
      <c r="M332" s="239"/>
      <c r="N332" s="236"/>
      <c r="O332" s="233"/>
      <c r="P332" s="143"/>
      <c r="Q332" s="133"/>
      <c r="R332" s="144"/>
      <c r="S332" s="145"/>
      <c r="T332" s="249"/>
      <c r="U332" s="104"/>
      <c r="V332" s="100">
        <f t="shared" si="16"/>
        <v>0</v>
      </c>
      <c r="W332" s="101" t="b">
        <f t="shared" si="17"/>
        <v>1</v>
      </c>
      <c r="X332" s="101" t="b">
        <f t="shared" si="18"/>
        <v>1</v>
      </c>
      <c r="Y332" s="102">
        <f t="shared" si="19"/>
        <v>0</v>
      </c>
      <c r="Z332" s="103"/>
    </row>
    <row r="333" spans="2:26" ht="15.75" thickBot="1" x14ac:dyDescent="0.3">
      <c r="B333" s="253"/>
      <c r="C333" s="256"/>
      <c r="D333" s="259"/>
      <c r="E333" s="93"/>
      <c r="F333" s="94"/>
      <c r="G333" s="95"/>
      <c r="H333" s="94"/>
      <c r="I333" s="262"/>
      <c r="J333" s="264"/>
      <c r="K333" s="84"/>
      <c r="L333" s="84"/>
      <c r="M333" s="240"/>
      <c r="N333" s="237"/>
      <c r="O333" s="234"/>
      <c r="P333" s="146"/>
      <c r="Q333" s="136"/>
      <c r="R333" s="147"/>
      <c r="S333" s="148"/>
      <c r="T333" s="250"/>
      <c r="U333" s="104"/>
      <c r="V333" s="100">
        <f t="shared" si="16"/>
        <v>0</v>
      </c>
      <c r="W333" s="101" t="b">
        <f t="shared" si="17"/>
        <v>1</v>
      </c>
      <c r="X333" s="101" t="b">
        <f t="shared" si="18"/>
        <v>1</v>
      </c>
      <c r="Y333" s="102">
        <f t="shared" si="19"/>
        <v>0</v>
      </c>
      <c r="Z333" s="103"/>
    </row>
    <row r="334" spans="2:26" ht="15.75" thickBot="1" x14ac:dyDescent="0.3">
      <c r="B334" s="253"/>
      <c r="C334" s="256"/>
      <c r="D334" s="259"/>
      <c r="E334" s="93"/>
      <c r="F334" s="94"/>
      <c r="G334" s="95"/>
      <c r="H334" s="94"/>
      <c r="I334" s="262"/>
      <c r="J334" s="264"/>
      <c r="K334" s="84"/>
      <c r="L334" s="84"/>
      <c r="M334" s="240"/>
      <c r="N334" s="237"/>
      <c r="O334" s="234"/>
      <c r="P334" s="136"/>
      <c r="Q334" s="136"/>
      <c r="R334" s="147"/>
      <c r="S334" s="148"/>
      <c r="T334" s="250"/>
      <c r="U334" s="104"/>
      <c r="V334" s="100">
        <f t="shared" ref="V334:V397" si="20">+K334*tx_apoio</f>
        <v>0</v>
      </c>
      <c r="W334" s="101" t="b">
        <f t="shared" ref="W334:W397" si="21">IF(AND(G334=K334, K334=R334),TRUE,FALSE)</f>
        <v>1</v>
      </c>
      <c r="X334" s="101" t="b">
        <f t="shared" ref="X334:X397" si="22">IF(AND(H334=L334, L334=S334),TRUE,FALSE)</f>
        <v>1</v>
      </c>
      <c r="Y334" s="102">
        <f t="shared" ref="Y334:Y397" si="23">IF(AND(W334=TRUE, X334=TRUE), V334, 0)</f>
        <v>0</v>
      </c>
      <c r="Z334" s="103"/>
    </row>
    <row r="335" spans="2:26" ht="15.75" thickBot="1" x14ac:dyDescent="0.3">
      <c r="B335" s="253"/>
      <c r="C335" s="256"/>
      <c r="D335" s="259"/>
      <c r="E335" s="95"/>
      <c r="F335" s="94"/>
      <c r="G335" s="95"/>
      <c r="H335" s="94"/>
      <c r="I335" s="262"/>
      <c r="J335" s="264"/>
      <c r="K335" s="84"/>
      <c r="L335" s="84"/>
      <c r="M335" s="240"/>
      <c r="N335" s="237"/>
      <c r="O335" s="234"/>
      <c r="P335" s="136"/>
      <c r="Q335" s="136"/>
      <c r="R335" s="147"/>
      <c r="S335" s="148"/>
      <c r="T335" s="250"/>
      <c r="U335" s="104"/>
      <c r="V335" s="100">
        <f t="shared" si="20"/>
        <v>0</v>
      </c>
      <c r="W335" s="101" t="b">
        <f t="shared" si="21"/>
        <v>1</v>
      </c>
      <c r="X335" s="101" t="b">
        <f t="shared" si="22"/>
        <v>1</v>
      </c>
      <c r="Y335" s="102">
        <f t="shared" si="23"/>
        <v>0</v>
      </c>
      <c r="Z335" s="103"/>
    </row>
    <row r="336" spans="2:26" ht="15.75" thickBot="1" x14ac:dyDescent="0.3">
      <c r="B336" s="253"/>
      <c r="C336" s="256"/>
      <c r="D336" s="259"/>
      <c r="E336" s="95"/>
      <c r="F336" s="94"/>
      <c r="G336" s="95"/>
      <c r="H336" s="94"/>
      <c r="I336" s="262"/>
      <c r="J336" s="264"/>
      <c r="K336" s="84"/>
      <c r="L336" s="84"/>
      <c r="M336" s="240"/>
      <c r="N336" s="237"/>
      <c r="O336" s="234"/>
      <c r="P336" s="136"/>
      <c r="Q336" s="136"/>
      <c r="R336" s="147"/>
      <c r="S336" s="148"/>
      <c r="T336" s="250"/>
      <c r="U336" s="104"/>
      <c r="V336" s="100">
        <f t="shared" si="20"/>
        <v>0</v>
      </c>
      <c r="W336" s="101" t="b">
        <f t="shared" si="21"/>
        <v>1</v>
      </c>
      <c r="X336" s="101" t="b">
        <f t="shared" si="22"/>
        <v>1</v>
      </c>
      <c r="Y336" s="102">
        <f t="shared" si="23"/>
        <v>0</v>
      </c>
      <c r="Z336" s="103"/>
    </row>
    <row r="337" spans="2:26" ht="15.75" thickBot="1" x14ac:dyDescent="0.3">
      <c r="B337" s="254"/>
      <c r="C337" s="257"/>
      <c r="D337" s="260"/>
      <c r="E337" s="96"/>
      <c r="F337" s="97"/>
      <c r="G337" s="96"/>
      <c r="H337" s="97"/>
      <c r="I337" s="263"/>
      <c r="J337" s="265"/>
      <c r="K337" s="89"/>
      <c r="L337" s="89"/>
      <c r="M337" s="241"/>
      <c r="N337" s="238"/>
      <c r="O337" s="235"/>
      <c r="P337" s="149"/>
      <c r="Q337" s="140"/>
      <c r="R337" s="150"/>
      <c r="S337" s="151"/>
      <c r="T337" s="251"/>
      <c r="U337" s="104"/>
      <c r="V337" s="100">
        <f t="shared" si="20"/>
        <v>0</v>
      </c>
      <c r="W337" s="101" t="b">
        <f t="shared" si="21"/>
        <v>1</v>
      </c>
      <c r="X337" s="101" t="b">
        <f t="shared" si="22"/>
        <v>1</v>
      </c>
      <c r="Y337" s="102">
        <f t="shared" si="23"/>
        <v>0</v>
      </c>
      <c r="Z337" s="103"/>
    </row>
    <row r="338" spans="2:26" ht="15.75" thickBot="1" x14ac:dyDescent="0.3">
      <c r="B338" s="252">
        <v>55</v>
      </c>
      <c r="C338" s="255"/>
      <c r="D338" s="258"/>
      <c r="E338" s="90"/>
      <c r="F338" s="98"/>
      <c r="G338" s="90"/>
      <c r="H338" s="91"/>
      <c r="I338" s="261"/>
      <c r="J338" s="264"/>
      <c r="K338" s="92"/>
      <c r="L338" s="84"/>
      <c r="M338" s="239"/>
      <c r="N338" s="236"/>
      <c r="O338" s="233"/>
      <c r="P338" s="143"/>
      <c r="Q338" s="133"/>
      <c r="R338" s="144"/>
      <c r="S338" s="145"/>
      <c r="T338" s="249"/>
      <c r="U338" s="104"/>
      <c r="V338" s="100">
        <f t="shared" si="20"/>
        <v>0</v>
      </c>
      <c r="W338" s="101" t="b">
        <f t="shared" si="21"/>
        <v>1</v>
      </c>
      <c r="X338" s="101" t="b">
        <f t="shared" si="22"/>
        <v>1</v>
      </c>
      <c r="Y338" s="102">
        <f t="shared" si="23"/>
        <v>0</v>
      </c>
      <c r="Z338" s="103"/>
    </row>
    <row r="339" spans="2:26" ht="15.75" thickBot="1" x14ac:dyDescent="0.3">
      <c r="B339" s="253"/>
      <c r="C339" s="256"/>
      <c r="D339" s="259"/>
      <c r="E339" s="93"/>
      <c r="F339" s="94"/>
      <c r="G339" s="95"/>
      <c r="H339" s="94"/>
      <c r="I339" s="262"/>
      <c r="J339" s="264"/>
      <c r="K339" s="84"/>
      <c r="L339" s="84"/>
      <c r="M339" s="240"/>
      <c r="N339" s="237"/>
      <c r="O339" s="234"/>
      <c r="P339" s="146"/>
      <c r="Q339" s="136"/>
      <c r="R339" s="147"/>
      <c r="S339" s="148"/>
      <c r="T339" s="250"/>
      <c r="U339" s="104"/>
      <c r="V339" s="100">
        <f t="shared" si="20"/>
        <v>0</v>
      </c>
      <c r="W339" s="101" t="b">
        <f t="shared" si="21"/>
        <v>1</v>
      </c>
      <c r="X339" s="101" t="b">
        <f t="shared" si="22"/>
        <v>1</v>
      </c>
      <c r="Y339" s="102">
        <f t="shared" si="23"/>
        <v>0</v>
      </c>
      <c r="Z339" s="103"/>
    </row>
    <row r="340" spans="2:26" ht="15.75" thickBot="1" x14ac:dyDescent="0.3">
      <c r="B340" s="253"/>
      <c r="C340" s="256"/>
      <c r="D340" s="259"/>
      <c r="E340" s="93"/>
      <c r="F340" s="94"/>
      <c r="G340" s="95"/>
      <c r="H340" s="94"/>
      <c r="I340" s="262"/>
      <c r="J340" s="264"/>
      <c r="K340" s="84"/>
      <c r="L340" s="84"/>
      <c r="M340" s="240"/>
      <c r="N340" s="237"/>
      <c r="O340" s="234"/>
      <c r="P340" s="136"/>
      <c r="Q340" s="136"/>
      <c r="R340" s="147"/>
      <c r="S340" s="148"/>
      <c r="T340" s="250"/>
      <c r="U340" s="104"/>
      <c r="V340" s="100">
        <f t="shared" si="20"/>
        <v>0</v>
      </c>
      <c r="W340" s="101" t="b">
        <f t="shared" si="21"/>
        <v>1</v>
      </c>
      <c r="X340" s="101" t="b">
        <f t="shared" si="22"/>
        <v>1</v>
      </c>
      <c r="Y340" s="102">
        <f t="shared" si="23"/>
        <v>0</v>
      </c>
      <c r="Z340" s="103"/>
    </row>
    <row r="341" spans="2:26" ht="15.75" thickBot="1" x14ac:dyDescent="0.3">
      <c r="B341" s="253"/>
      <c r="C341" s="256"/>
      <c r="D341" s="259"/>
      <c r="E341" s="95"/>
      <c r="F341" s="94"/>
      <c r="G341" s="95"/>
      <c r="H341" s="94"/>
      <c r="I341" s="262"/>
      <c r="J341" s="264"/>
      <c r="K341" s="84"/>
      <c r="L341" s="84"/>
      <c r="M341" s="240"/>
      <c r="N341" s="237"/>
      <c r="O341" s="234"/>
      <c r="P341" s="136"/>
      <c r="Q341" s="136"/>
      <c r="R341" s="147"/>
      <c r="S341" s="148"/>
      <c r="T341" s="250"/>
      <c r="U341" s="104"/>
      <c r="V341" s="100">
        <f t="shared" si="20"/>
        <v>0</v>
      </c>
      <c r="W341" s="101" t="b">
        <f t="shared" si="21"/>
        <v>1</v>
      </c>
      <c r="X341" s="101" t="b">
        <f t="shared" si="22"/>
        <v>1</v>
      </c>
      <c r="Y341" s="102">
        <f t="shared" si="23"/>
        <v>0</v>
      </c>
      <c r="Z341" s="103"/>
    </row>
    <row r="342" spans="2:26" ht="15.75" thickBot="1" x14ac:dyDescent="0.3">
      <c r="B342" s="253"/>
      <c r="C342" s="256"/>
      <c r="D342" s="259"/>
      <c r="E342" s="95"/>
      <c r="F342" s="94"/>
      <c r="G342" s="95"/>
      <c r="H342" s="94"/>
      <c r="I342" s="262"/>
      <c r="J342" s="264"/>
      <c r="K342" s="84"/>
      <c r="L342" s="84"/>
      <c r="M342" s="240"/>
      <c r="N342" s="237"/>
      <c r="O342" s="234"/>
      <c r="P342" s="136"/>
      <c r="Q342" s="136"/>
      <c r="R342" s="147"/>
      <c r="S342" s="148"/>
      <c r="T342" s="250"/>
      <c r="U342" s="104"/>
      <c r="V342" s="100">
        <f t="shared" si="20"/>
        <v>0</v>
      </c>
      <c r="W342" s="101" t="b">
        <f t="shared" si="21"/>
        <v>1</v>
      </c>
      <c r="X342" s="101" t="b">
        <f t="shared" si="22"/>
        <v>1</v>
      </c>
      <c r="Y342" s="102">
        <f t="shared" si="23"/>
        <v>0</v>
      </c>
      <c r="Z342" s="103"/>
    </row>
    <row r="343" spans="2:26" ht="15.75" thickBot="1" x14ac:dyDescent="0.3">
      <c r="B343" s="254"/>
      <c r="C343" s="257"/>
      <c r="D343" s="260"/>
      <c r="E343" s="96"/>
      <c r="F343" s="97"/>
      <c r="G343" s="96"/>
      <c r="H343" s="97"/>
      <c r="I343" s="263"/>
      <c r="J343" s="265"/>
      <c r="K343" s="89"/>
      <c r="L343" s="89"/>
      <c r="M343" s="241"/>
      <c r="N343" s="238"/>
      <c r="O343" s="235"/>
      <c r="P343" s="149"/>
      <c r="Q343" s="140"/>
      <c r="R343" s="150"/>
      <c r="S343" s="151"/>
      <c r="T343" s="251"/>
      <c r="U343" s="104"/>
      <c r="V343" s="100">
        <f t="shared" si="20"/>
        <v>0</v>
      </c>
      <c r="W343" s="101" t="b">
        <f t="shared" si="21"/>
        <v>1</v>
      </c>
      <c r="X343" s="101" t="b">
        <f t="shared" si="22"/>
        <v>1</v>
      </c>
      <c r="Y343" s="102">
        <f t="shared" si="23"/>
        <v>0</v>
      </c>
      <c r="Z343" s="103"/>
    </row>
    <row r="344" spans="2:26" ht="15.75" thickBot="1" x14ac:dyDescent="0.3">
      <c r="B344" s="252">
        <v>56</v>
      </c>
      <c r="C344" s="255"/>
      <c r="D344" s="258"/>
      <c r="E344" s="90"/>
      <c r="F344" s="98"/>
      <c r="G344" s="90"/>
      <c r="H344" s="91"/>
      <c r="I344" s="261"/>
      <c r="J344" s="264"/>
      <c r="K344" s="92"/>
      <c r="L344" s="84"/>
      <c r="M344" s="239"/>
      <c r="N344" s="236"/>
      <c r="O344" s="233"/>
      <c r="P344" s="143"/>
      <c r="Q344" s="133"/>
      <c r="R344" s="144"/>
      <c r="S344" s="145"/>
      <c r="T344" s="249"/>
      <c r="U344" s="104"/>
      <c r="V344" s="100">
        <f t="shared" si="20"/>
        <v>0</v>
      </c>
      <c r="W344" s="101" t="b">
        <f t="shared" si="21"/>
        <v>1</v>
      </c>
      <c r="X344" s="101" t="b">
        <f t="shared" si="22"/>
        <v>1</v>
      </c>
      <c r="Y344" s="102">
        <f t="shared" si="23"/>
        <v>0</v>
      </c>
      <c r="Z344" s="103"/>
    </row>
    <row r="345" spans="2:26" ht="15.75" thickBot="1" x14ac:dyDescent="0.3">
      <c r="B345" s="253"/>
      <c r="C345" s="256"/>
      <c r="D345" s="259"/>
      <c r="E345" s="93"/>
      <c r="F345" s="94"/>
      <c r="G345" s="95"/>
      <c r="H345" s="94"/>
      <c r="I345" s="262"/>
      <c r="J345" s="264"/>
      <c r="K345" s="84"/>
      <c r="L345" s="84"/>
      <c r="M345" s="240"/>
      <c r="N345" s="237"/>
      <c r="O345" s="234"/>
      <c r="P345" s="146"/>
      <c r="Q345" s="136"/>
      <c r="R345" s="147"/>
      <c r="S345" s="148"/>
      <c r="T345" s="250"/>
      <c r="U345" s="104"/>
      <c r="V345" s="100">
        <f t="shared" si="20"/>
        <v>0</v>
      </c>
      <c r="W345" s="101" t="b">
        <f t="shared" si="21"/>
        <v>1</v>
      </c>
      <c r="X345" s="101" t="b">
        <f t="shared" si="22"/>
        <v>1</v>
      </c>
      <c r="Y345" s="102">
        <f t="shared" si="23"/>
        <v>0</v>
      </c>
      <c r="Z345" s="103"/>
    </row>
    <row r="346" spans="2:26" ht="15.75" thickBot="1" x14ac:dyDescent="0.3">
      <c r="B346" s="253"/>
      <c r="C346" s="256"/>
      <c r="D346" s="259"/>
      <c r="E346" s="93"/>
      <c r="F346" s="94"/>
      <c r="G346" s="95"/>
      <c r="H346" s="94"/>
      <c r="I346" s="262"/>
      <c r="J346" s="264"/>
      <c r="K346" s="84"/>
      <c r="L346" s="84"/>
      <c r="M346" s="240"/>
      <c r="N346" s="237"/>
      <c r="O346" s="234"/>
      <c r="P346" s="136"/>
      <c r="Q346" s="136"/>
      <c r="R346" s="147"/>
      <c r="S346" s="148"/>
      <c r="T346" s="250"/>
      <c r="U346" s="104"/>
      <c r="V346" s="100">
        <f t="shared" si="20"/>
        <v>0</v>
      </c>
      <c r="W346" s="101" t="b">
        <f t="shared" si="21"/>
        <v>1</v>
      </c>
      <c r="X346" s="101" t="b">
        <f t="shared" si="22"/>
        <v>1</v>
      </c>
      <c r="Y346" s="102">
        <f t="shared" si="23"/>
        <v>0</v>
      </c>
      <c r="Z346" s="103"/>
    </row>
    <row r="347" spans="2:26" ht="15.75" thickBot="1" x14ac:dyDescent="0.3">
      <c r="B347" s="253"/>
      <c r="C347" s="256"/>
      <c r="D347" s="259"/>
      <c r="E347" s="95"/>
      <c r="F347" s="94"/>
      <c r="G347" s="95"/>
      <c r="H347" s="94"/>
      <c r="I347" s="262"/>
      <c r="J347" s="264"/>
      <c r="K347" s="84"/>
      <c r="L347" s="84"/>
      <c r="M347" s="240"/>
      <c r="N347" s="237"/>
      <c r="O347" s="234"/>
      <c r="P347" s="136"/>
      <c r="Q347" s="136"/>
      <c r="R347" s="147"/>
      <c r="S347" s="148"/>
      <c r="T347" s="250"/>
      <c r="U347" s="104"/>
      <c r="V347" s="100">
        <f t="shared" si="20"/>
        <v>0</v>
      </c>
      <c r="W347" s="101" t="b">
        <f t="shared" si="21"/>
        <v>1</v>
      </c>
      <c r="X347" s="101" t="b">
        <f t="shared" si="22"/>
        <v>1</v>
      </c>
      <c r="Y347" s="102">
        <f t="shared" si="23"/>
        <v>0</v>
      </c>
      <c r="Z347" s="103"/>
    </row>
    <row r="348" spans="2:26" ht="15.75" thickBot="1" x14ac:dyDescent="0.3">
      <c r="B348" s="253"/>
      <c r="C348" s="256"/>
      <c r="D348" s="259"/>
      <c r="E348" s="95"/>
      <c r="F348" s="94"/>
      <c r="G348" s="95"/>
      <c r="H348" s="94"/>
      <c r="I348" s="262"/>
      <c r="J348" s="264"/>
      <c r="K348" s="84"/>
      <c r="L348" s="84"/>
      <c r="M348" s="240"/>
      <c r="N348" s="237"/>
      <c r="O348" s="234"/>
      <c r="P348" s="136"/>
      <c r="Q348" s="136"/>
      <c r="R348" s="147"/>
      <c r="S348" s="148"/>
      <c r="T348" s="250"/>
      <c r="U348" s="104"/>
      <c r="V348" s="100">
        <f t="shared" si="20"/>
        <v>0</v>
      </c>
      <c r="W348" s="101" t="b">
        <f t="shared" si="21"/>
        <v>1</v>
      </c>
      <c r="X348" s="101" t="b">
        <f t="shared" si="22"/>
        <v>1</v>
      </c>
      <c r="Y348" s="102">
        <f t="shared" si="23"/>
        <v>0</v>
      </c>
      <c r="Z348" s="103"/>
    </row>
    <row r="349" spans="2:26" ht="15.75" thickBot="1" x14ac:dyDescent="0.3">
      <c r="B349" s="254"/>
      <c r="C349" s="257"/>
      <c r="D349" s="260"/>
      <c r="E349" s="96"/>
      <c r="F349" s="97"/>
      <c r="G349" s="96"/>
      <c r="H349" s="97"/>
      <c r="I349" s="263"/>
      <c r="J349" s="265"/>
      <c r="K349" s="89"/>
      <c r="L349" s="89"/>
      <c r="M349" s="241"/>
      <c r="N349" s="238"/>
      <c r="O349" s="235"/>
      <c r="P349" s="149"/>
      <c r="Q349" s="140"/>
      <c r="R349" s="150"/>
      <c r="S349" s="151"/>
      <c r="T349" s="251"/>
      <c r="U349" s="104"/>
      <c r="V349" s="100">
        <f t="shared" si="20"/>
        <v>0</v>
      </c>
      <c r="W349" s="101" t="b">
        <f t="shared" si="21"/>
        <v>1</v>
      </c>
      <c r="X349" s="101" t="b">
        <f t="shared" si="22"/>
        <v>1</v>
      </c>
      <c r="Y349" s="102">
        <f t="shared" si="23"/>
        <v>0</v>
      </c>
      <c r="Z349" s="103"/>
    </row>
    <row r="350" spans="2:26" ht="15.75" thickBot="1" x14ac:dyDescent="0.3">
      <c r="B350" s="252">
        <v>57</v>
      </c>
      <c r="C350" s="255"/>
      <c r="D350" s="258"/>
      <c r="E350" s="90"/>
      <c r="F350" s="98"/>
      <c r="G350" s="90"/>
      <c r="H350" s="91"/>
      <c r="I350" s="261"/>
      <c r="J350" s="264"/>
      <c r="K350" s="92"/>
      <c r="L350" s="84"/>
      <c r="M350" s="239"/>
      <c r="N350" s="236"/>
      <c r="O350" s="233"/>
      <c r="P350" s="143"/>
      <c r="Q350" s="133"/>
      <c r="R350" s="144"/>
      <c r="S350" s="145"/>
      <c r="T350" s="249"/>
      <c r="U350" s="104"/>
      <c r="V350" s="100">
        <f t="shared" si="20"/>
        <v>0</v>
      </c>
      <c r="W350" s="101" t="b">
        <f t="shared" si="21"/>
        <v>1</v>
      </c>
      <c r="X350" s="101" t="b">
        <f t="shared" si="22"/>
        <v>1</v>
      </c>
      <c r="Y350" s="102">
        <f t="shared" si="23"/>
        <v>0</v>
      </c>
      <c r="Z350" s="103"/>
    </row>
    <row r="351" spans="2:26" ht="15.75" thickBot="1" x14ac:dyDescent="0.3">
      <c r="B351" s="253"/>
      <c r="C351" s="256"/>
      <c r="D351" s="259"/>
      <c r="E351" s="93"/>
      <c r="F351" s="94"/>
      <c r="G351" s="95"/>
      <c r="H351" s="94"/>
      <c r="I351" s="262"/>
      <c r="J351" s="264"/>
      <c r="K351" s="84"/>
      <c r="L351" s="84"/>
      <c r="M351" s="240"/>
      <c r="N351" s="237"/>
      <c r="O351" s="234"/>
      <c r="P351" s="146"/>
      <c r="Q351" s="136"/>
      <c r="R351" s="147"/>
      <c r="S351" s="148"/>
      <c r="T351" s="250"/>
      <c r="U351" s="104"/>
      <c r="V351" s="100">
        <f t="shared" si="20"/>
        <v>0</v>
      </c>
      <c r="W351" s="101" t="b">
        <f t="shared" si="21"/>
        <v>1</v>
      </c>
      <c r="X351" s="101" t="b">
        <f t="shared" si="22"/>
        <v>1</v>
      </c>
      <c r="Y351" s="102">
        <f t="shared" si="23"/>
        <v>0</v>
      </c>
      <c r="Z351" s="103"/>
    </row>
    <row r="352" spans="2:26" ht="15.75" thickBot="1" x14ac:dyDescent="0.3">
      <c r="B352" s="253"/>
      <c r="C352" s="256"/>
      <c r="D352" s="259"/>
      <c r="E352" s="93"/>
      <c r="F352" s="94"/>
      <c r="G352" s="95"/>
      <c r="H352" s="94"/>
      <c r="I352" s="262"/>
      <c r="J352" s="264"/>
      <c r="K352" s="84"/>
      <c r="L352" s="84"/>
      <c r="M352" s="240"/>
      <c r="N352" s="237"/>
      <c r="O352" s="234"/>
      <c r="P352" s="136"/>
      <c r="Q352" s="136"/>
      <c r="R352" s="147"/>
      <c r="S352" s="148"/>
      <c r="T352" s="250"/>
      <c r="U352" s="104"/>
      <c r="V352" s="100">
        <f t="shared" si="20"/>
        <v>0</v>
      </c>
      <c r="W352" s="101" t="b">
        <f t="shared" si="21"/>
        <v>1</v>
      </c>
      <c r="X352" s="101" t="b">
        <f t="shared" si="22"/>
        <v>1</v>
      </c>
      <c r="Y352" s="102">
        <f t="shared" si="23"/>
        <v>0</v>
      </c>
      <c r="Z352" s="103"/>
    </row>
    <row r="353" spans="2:26" ht="15.75" thickBot="1" x14ac:dyDescent="0.3">
      <c r="B353" s="253"/>
      <c r="C353" s="256"/>
      <c r="D353" s="259"/>
      <c r="E353" s="95"/>
      <c r="F353" s="94"/>
      <c r="G353" s="95"/>
      <c r="H353" s="94"/>
      <c r="I353" s="262"/>
      <c r="J353" s="264"/>
      <c r="K353" s="84"/>
      <c r="L353" s="84"/>
      <c r="M353" s="240"/>
      <c r="N353" s="237"/>
      <c r="O353" s="234"/>
      <c r="P353" s="136"/>
      <c r="Q353" s="136"/>
      <c r="R353" s="147"/>
      <c r="S353" s="148"/>
      <c r="T353" s="250"/>
      <c r="U353" s="104"/>
      <c r="V353" s="100">
        <f t="shared" si="20"/>
        <v>0</v>
      </c>
      <c r="W353" s="101" t="b">
        <f t="shared" si="21"/>
        <v>1</v>
      </c>
      <c r="X353" s="101" t="b">
        <f t="shared" si="22"/>
        <v>1</v>
      </c>
      <c r="Y353" s="102">
        <f t="shared" si="23"/>
        <v>0</v>
      </c>
      <c r="Z353" s="103"/>
    </row>
    <row r="354" spans="2:26" ht="15.75" thickBot="1" x14ac:dyDescent="0.3">
      <c r="B354" s="253"/>
      <c r="C354" s="256"/>
      <c r="D354" s="259"/>
      <c r="E354" s="95"/>
      <c r="F354" s="94"/>
      <c r="G354" s="95"/>
      <c r="H354" s="94"/>
      <c r="I354" s="262"/>
      <c r="J354" s="264"/>
      <c r="K354" s="84"/>
      <c r="L354" s="84"/>
      <c r="M354" s="240"/>
      <c r="N354" s="237"/>
      <c r="O354" s="234"/>
      <c r="P354" s="136"/>
      <c r="Q354" s="136"/>
      <c r="R354" s="147"/>
      <c r="S354" s="148"/>
      <c r="T354" s="250"/>
      <c r="U354" s="104"/>
      <c r="V354" s="100">
        <f t="shared" si="20"/>
        <v>0</v>
      </c>
      <c r="W354" s="101" t="b">
        <f t="shared" si="21"/>
        <v>1</v>
      </c>
      <c r="X354" s="101" t="b">
        <f t="shared" si="22"/>
        <v>1</v>
      </c>
      <c r="Y354" s="102">
        <f t="shared" si="23"/>
        <v>0</v>
      </c>
      <c r="Z354" s="103"/>
    </row>
    <row r="355" spans="2:26" ht="15.75" thickBot="1" x14ac:dyDescent="0.3">
      <c r="B355" s="254"/>
      <c r="C355" s="257"/>
      <c r="D355" s="260"/>
      <c r="E355" s="96"/>
      <c r="F355" s="97"/>
      <c r="G355" s="96"/>
      <c r="H355" s="97"/>
      <c r="I355" s="263"/>
      <c r="J355" s="265"/>
      <c r="K355" s="89"/>
      <c r="L355" s="89"/>
      <c r="M355" s="241"/>
      <c r="N355" s="238"/>
      <c r="O355" s="235"/>
      <c r="P355" s="149"/>
      <c r="Q355" s="140"/>
      <c r="R355" s="150"/>
      <c r="S355" s="151"/>
      <c r="T355" s="251"/>
      <c r="U355" s="104"/>
      <c r="V355" s="100">
        <f t="shared" si="20"/>
        <v>0</v>
      </c>
      <c r="W355" s="101" t="b">
        <f t="shared" si="21"/>
        <v>1</v>
      </c>
      <c r="X355" s="101" t="b">
        <f t="shared" si="22"/>
        <v>1</v>
      </c>
      <c r="Y355" s="102">
        <f t="shared" si="23"/>
        <v>0</v>
      </c>
      <c r="Z355" s="103"/>
    </row>
    <row r="356" spans="2:26" ht="15.75" thickBot="1" x14ac:dyDescent="0.3">
      <c r="B356" s="252">
        <v>58</v>
      </c>
      <c r="C356" s="255"/>
      <c r="D356" s="258"/>
      <c r="E356" s="90"/>
      <c r="F356" s="98"/>
      <c r="G356" s="90"/>
      <c r="H356" s="91"/>
      <c r="I356" s="261"/>
      <c r="J356" s="264"/>
      <c r="K356" s="92"/>
      <c r="L356" s="84"/>
      <c r="M356" s="239"/>
      <c r="N356" s="236"/>
      <c r="O356" s="233"/>
      <c r="P356" s="143"/>
      <c r="Q356" s="133"/>
      <c r="R356" s="144"/>
      <c r="S356" s="145"/>
      <c r="T356" s="249"/>
      <c r="U356" s="104"/>
      <c r="V356" s="100">
        <f t="shared" si="20"/>
        <v>0</v>
      </c>
      <c r="W356" s="101" t="b">
        <f t="shared" si="21"/>
        <v>1</v>
      </c>
      <c r="X356" s="101" t="b">
        <f t="shared" si="22"/>
        <v>1</v>
      </c>
      <c r="Y356" s="102">
        <f t="shared" si="23"/>
        <v>0</v>
      </c>
      <c r="Z356" s="103"/>
    </row>
    <row r="357" spans="2:26" ht="15.75" thickBot="1" x14ac:dyDescent="0.3">
      <c r="B357" s="253"/>
      <c r="C357" s="256"/>
      <c r="D357" s="259"/>
      <c r="E357" s="93"/>
      <c r="F357" s="94"/>
      <c r="G357" s="95"/>
      <c r="H357" s="94"/>
      <c r="I357" s="262"/>
      <c r="J357" s="264"/>
      <c r="K357" s="84"/>
      <c r="L357" s="84"/>
      <c r="M357" s="240"/>
      <c r="N357" s="237"/>
      <c r="O357" s="234"/>
      <c r="P357" s="146"/>
      <c r="Q357" s="136"/>
      <c r="R357" s="147"/>
      <c r="S357" s="148"/>
      <c r="T357" s="250"/>
      <c r="U357" s="104"/>
      <c r="V357" s="100">
        <f t="shared" si="20"/>
        <v>0</v>
      </c>
      <c r="W357" s="101" t="b">
        <f t="shared" si="21"/>
        <v>1</v>
      </c>
      <c r="X357" s="101" t="b">
        <f t="shared" si="22"/>
        <v>1</v>
      </c>
      <c r="Y357" s="102">
        <f t="shared" si="23"/>
        <v>0</v>
      </c>
      <c r="Z357" s="103"/>
    </row>
    <row r="358" spans="2:26" ht="15.75" thickBot="1" x14ac:dyDescent="0.3">
      <c r="B358" s="253"/>
      <c r="C358" s="256"/>
      <c r="D358" s="259"/>
      <c r="E358" s="93"/>
      <c r="F358" s="94"/>
      <c r="G358" s="95"/>
      <c r="H358" s="94"/>
      <c r="I358" s="262"/>
      <c r="J358" s="264"/>
      <c r="K358" s="84"/>
      <c r="L358" s="84"/>
      <c r="M358" s="240"/>
      <c r="N358" s="237"/>
      <c r="O358" s="234"/>
      <c r="P358" s="136"/>
      <c r="Q358" s="136"/>
      <c r="R358" s="147"/>
      <c r="S358" s="148"/>
      <c r="T358" s="250"/>
      <c r="U358" s="104"/>
      <c r="V358" s="100">
        <f t="shared" si="20"/>
        <v>0</v>
      </c>
      <c r="W358" s="101" t="b">
        <f t="shared" si="21"/>
        <v>1</v>
      </c>
      <c r="X358" s="101" t="b">
        <f t="shared" si="22"/>
        <v>1</v>
      </c>
      <c r="Y358" s="102">
        <f t="shared" si="23"/>
        <v>0</v>
      </c>
      <c r="Z358" s="103"/>
    </row>
    <row r="359" spans="2:26" ht="15.75" thickBot="1" x14ac:dyDescent="0.3">
      <c r="B359" s="253"/>
      <c r="C359" s="256"/>
      <c r="D359" s="259"/>
      <c r="E359" s="95"/>
      <c r="F359" s="94"/>
      <c r="G359" s="95"/>
      <c r="H359" s="94"/>
      <c r="I359" s="262"/>
      <c r="J359" s="264"/>
      <c r="K359" s="84"/>
      <c r="L359" s="84"/>
      <c r="M359" s="240"/>
      <c r="N359" s="237"/>
      <c r="O359" s="234"/>
      <c r="P359" s="136"/>
      <c r="Q359" s="136"/>
      <c r="R359" s="147"/>
      <c r="S359" s="148"/>
      <c r="T359" s="250"/>
      <c r="U359" s="104"/>
      <c r="V359" s="100">
        <f t="shared" si="20"/>
        <v>0</v>
      </c>
      <c r="W359" s="101" t="b">
        <f t="shared" si="21"/>
        <v>1</v>
      </c>
      <c r="X359" s="101" t="b">
        <f t="shared" si="22"/>
        <v>1</v>
      </c>
      <c r="Y359" s="102">
        <f t="shared" si="23"/>
        <v>0</v>
      </c>
      <c r="Z359" s="103"/>
    </row>
    <row r="360" spans="2:26" ht="15.75" thickBot="1" x14ac:dyDescent="0.3">
      <c r="B360" s="253"/>
      <c r="C360" s="256"/>
      <c r="D360" s="259"/>
      <c r="E360" s="95"/>
      <c r="F360" s="94"/>
      <c r="G360" s="95"/>
      <c r="H360" s="94"/>
      <c r="I360" s="262"/>
      <c r="J360" s="264"/>
      <c r="K360" s="84"/>
      <c r="L360" s="84"/>
      <c r="M360" s="240"/>
      <c r="N360" s="237"/>
      <c r="O360" s="234"/>
      <c r="P360" s="136"/>
      <c r="Q360" s="136"/>
      <c r="R360" s="147"/>
      <c r="S360" s="148"/>
      <c r="T360" s="250"/>
      <c r="U360" s="104"/>
      <c r="V360" s="100">
        <f t="shared" si="20"/>
        <v>0</v>
      </c>
      <c r="W360" s="101" t="b">
        <f t="shared" si="21"/>
        <v>1</v>
      </c>
      <c r="X360" s="101" t="b">
        <f t="shared" si="22"/>
        <v>1</v>
      </c>
      <c r="Y360" s="102">
        <f t="shared" si="23"/>
        <v>0</v>
      </c>
      <c r="Z360" s="103"/>
    </row>
    <row r="361" spans="2:26" ht="15.75" thickBot="1" x14ac:dyDescent="0.3">
      <c r="B361" s="254"/>
      <c r="C361" s="257"/>
      <c r="D361" s="260"/>
      <c r="E361" s="96"/>
      <c r="F361" s="97"/>
      <c r="G361" s="96"/>
      <c r="H361" s="97"/>
      <c r="I361" s="263"/>
      <c r="J361" s="265"/>
      <c r="K361" s="89"/>
      <c r="L361" s="89"/>
      <c r="M361" s="241"/>
      <c r="N361" s="238"/>
      <c r="O361" s="235"/>
      <c r="P361" s="149"/>
      <c r="Q361" s="140"/>
      <c r="R361" s="150"/>
      <c r="S361" s="151"/>
      <c r="T361" s="251"/>
      <c r="U361" s="104"/>
      <c r="V361" s="100">
        <f t="shared" si="20"/>
        <v>0</v>
      </c>
      <c r="W361" s="101" t="b">
        <f t="shared" si="21"/>
        <v>1</v>
      </c>
      <c r="X361" s="101" t="b">
        <f t="shared" si="22"/>
        <v>1</v>
      </c>
      <c r="Y361" s="102">
        <f t="shared" si="23"/>
        <v>0</v>
      </c>
      <c r="Z361" s="103"/>
    </row>
    <row r="362" spans="2:26" ht="15.75" thickBot="1" x14ac:dyDescent="0.3">
      <c r="B362" s="252">
        <v>59</v>
      </c>
      <c r="C362" s="255"/>
      <c r="D362" s="258"/>
      <c r="E362" s="90"/>
      <c r="F362" s="98"/>
      <c r="G362" s="90"/>
      <c r="H362" s="91"/>
      <c r="I362" s="261"/>
      <c r="J362" s="264"/>
      <c r="K362" s="92"/>
      <c r="L362" s="84"/>
      <c r="M362" s="239"/>
      <c r="N362" s="236"/>
      <c r="O362" s="233"/>
      <c r="P362" s="143"/>
      <c r="Q362" s="133"/>
      <c r="R362" s="144"/>
      <c r="S362" s="145"/>
      <c r="T362" s="249"/>
      <c r="U362" s="104"/>
      <c r="V362" s="100">
        <f t="shared" si="20"/>
        <v>0</v>
      </c>
      <c r="W362" s="101" t="b">
        <f t="shared" si="21"/>
        <v>1</v>
      </c>
      <c r="X362" s="101" t="b">
        <f t="shared" si="22"/>
        <v>1</v>
      </c>
      <c r="Y362" s="102">
        <f t="shared" si="23"/>
        <v>0</v>
      </c>
      <c r="Z362" s="103"/>
    </row>
    <row r="363" spans="2:26" ht="15.75" thickBot="1" x14ac:dyDescent="0.3">
      <c r="B363" s="253"/>
      <c r="C363" s="256"/>
      <c r="D363" s="259"/>
      <c r="E363" s="93"/>
      <c r="F363" s="94"/>
      <c r="G363" s="95"/>
      <c r="H363" s="94"/>
      <c r="I363" s="262"/>
      <c r="J363" s="264"/>
      <c r="K363" s="84"/>
      <c r="L363" s="84"/>
      <c r="M363" s="240"/>
      <c r="N363" s="237"/>
      <c r="O363" s="234"/>
      <c r="P363" s="146"/>
      <c r="Q363" s="136"/>
      <c r="R363" s="147"/>
      <c r="S363" s="148"/>
      <c r="T363" s="250"/>
      <c r="U363" s="104"/>
      <c r="V363" s="100">
        <f t="shared" si="20"/>
        <v>0</v>
      </c>
      <c r="W363" s="101" t="b">
        <f t="shared" si="21"/>
        <v>1</v>
      </c>
      <c r="X363" s="101" t="b">
        <f t="shared" si="22"/>
        <v>1</v>
      </c>
      <c r="Y363" s="102">
        <f t="shared" si="23"/>
        <v>0</v>
      </c>
      <c r="Z363" s="103"/>
    </row>
    <row r="364" spans="2:26" ht="15.75" thickBot="1" x14ac:dyDescent="0.3">
      <c r="B364" s="253"/>
      <c r="C364" s="256"/>
      <c r="D364" s="259"/>
      <c r="E364" s="93"/>
      <c r="F364" s="94"/>
      <c r="G364" s="95"/>
      <c r="H364" s="94"/>
      <c r="I364" s="262"/>
      <c r="J364" s="264"/>
      <c r="K364" s="84"/>
      <c r="L364" s="84"/>
      <c r="M364" s="240"/>
      <c r="N364" s="237"/>
      <c r="O364" s="234"/>
      <c r="P364" s="136"/>
      <c r="Q364" s="136"/>
      <c r="R364" s="147"/>
      <c r="S364" s="148"/>
      <c r="T364" s="250"/>
      <c r="U364" s="104"/>
      <c r="V364" s="100">
        <f t="shared" si="20"/>
        <v>0</v>
      </c>
      <c r="W364" s="101" t="b">
        <f t="shared" si="21"/>
        <v>1</v>
      </c>
      <c r="X364" s="101" t="b">
        <f t="shared" si="22"/>
        <v>1</v>
      </c>
      <c r="Y364" s="102">
        <f t="shared" si="23"/>
        <v>0</v>
      </c>
      <c r="Z364" s="103"/>
    </row>
    <row r="365" spans="2:26" ht="15.75" thickBot="1" x14ac:dyDescent="0.3">
      <c r="B365" s="253"/>
      <c r="C365" s="256"/>
      <c r="D365" s="259"/>
      <c r="E365" s="95"/>
      <c r="F365" s="94"/>
      <c r="G365" s="95"/>
      <c r="H365" s="94"/>
      <c r="I365" s="262"/>
      <c r="J365" s="264"/>
      <c r="K365" s="84"/>
      <c r="L365" s="84"/>
      <c r="M365" s="240"/>
      <c r="N365" s="237"/>
      <c r="O365" s="234"/>
      <c r="P365" s="136"/>
      <c r="Q365" s="136"/>
      <c r="R365" s="147"/>
      <c r="S365" s="148"/>
      <c r="T365" s="250"/>
      <c r="U365" s="104"/>
      <c r="V365" s="100">
        <f t="shared" si="20"/>
        <v>0</v>
      </c>
      <c r="W365" s="101" t="b">
        <f t="shared" si="21"/>
        <v>1</v>
      </c>
      <c r="X365" s="101" t="b">
        <f t="shared" si="22"/>
        <v>1</v>
      </c>
      <c r="Y365" s="102">
        <f t="shared" si="23"/>
        <v>0</v>
      </c>
      <c r="Z365" s="103"/>
    </row>
    <row r="366" spans="2:26" ht="15.75" thickBot="1" x14ac:dyDescent="0.3">
      <c r="B366" s="253"/>
      <c r="C366" s="256"/>
      <c r="D366" s="259"/>
      <c r="E366" s="95"/>
      <c r="F366" s="94"/>
      <c r="G366" s="95"/>
      <c r="H366" s="94"/>
      <c r="I366" s="262"/>
      <c r="J366" s="264"/>
      <c r="K366" s="84"/>
      <c r="L366" s="84"/>
      <c r="M366" s="240"/>
      <c r="N366" s="237"/>
      <c r="O366" s="234"/>
      <c r="P366" s="136"/>
      <c r="Q366" s="136"/>
      <c r="R366" s="147"/>
      <c r="S366" s="148"/>
      <c r="T366" s="250"/>
      <c r="U366" s="104"/>
      <c r="V366" s="100">
        <f t="shared" si="20"/>
        <v>0</v>
      </c>
      <c r="W366" s="101" t="b">
        <f t="shared" si="21"/>
        <v>1</v>
      </c>
      <c r="X366" s="101" t="b">
        <f t="shared" si="22"/>
        <v>1</v>
      </c>
      <c r="Y366" s="102">
        <f t="shared" si="23"/>
        <v>0</v>
      </c>
      <c r="Z366" s="103"/>
    </row>
    <row r="367" spans="2:26" ht="15.75" thickBot="1" x14ac:dyDescent="0.3">
      <c r="B367" s="254"/>
      <c r="C367" s="257"/>
      <c r="D367" s="260"/>
      <c r="E367" s="96"/>
      <c r="F367" s="97"/>
      <c r="G367" s="96"/>
      <c r="H367" s="97"/>
      <c r="I367" s="263"/>
      <c r="J367" s="265"/>
      <c r="K367" s="89"/>
      <c r="L367" s="89"/>
      <c r="M367" s="241"/>
      <c r="N367" s="238"/>
      <c r="O367" s="235"/>
      <c r="P367" s="149"/>
      <c r="Q367" s="140"/>
      <c r="R367" s="150"/>
      <c r="S367" s="151"/>
      <c r="T367" s="251"/>
      <c r="U367" s="104"/>
      <c r="V367" s="100">
        <f t="shared" si="20"/>
        <v>0</v>
      </c>
      <c r="W367" s="101" t="b">
        <f t="shared" si="21"/>
        <v>1</v>
      </c>
      <c r="X367" s="101" t="b">
        <f t="shared" si="22"/>
        <v>1</v>
      </c>
      <c r="Y367" s="102">
        <f t="shared" si="23"/>
        <v>0</v>
      </c>
      <c r="Z367" s="103"/>
    </row>
    <row r="368" spans="2:26" ht="15.75" thickBot="1" x14ac:dyDescent="0.3">
      <c r="B368" s="252">
        <v>60</v>
      </c>
      <c r="C368" s="255"/>
      <c r="D368" s="258"/>
      <c r="E368" s="90"/>
      <c r="F368" s="98"/>
      <c r="G368" s="90"/>
      <c r="H368" s="91"/>
      <c r="I368" s="261"/>
      <c r="J368" s="264"/>
      <c r="K368" s="92"/>
      <c r="L368" s="84"/>
      <c r="M368" s="239"/>
      <c r="N368" s="236"/>
      <c r="O368" s="233"/>
      <c r="P368" s="143"/>
      <c r="Q368" s="133"/>
      <c r="R368" s="144"/>
      <c r="S368" s="145"/>
      <c r="T368" s="249"/>
      <c r="U368" s="104"/>
      <c r="V368" s="100">
        <f t="shared" si="20"/>
        <v>0</v>
      </c>
      <c r="W368" s="101" t="b">
        <f t="shared" si="21"/>
        <v>1</v>
      </c>
      <c r="X368" s="101" t="b">
        <f t="shared" si="22"/>
        <v>1</v>
      </c>
      <c r="Y368" s="102">
        <f t="shared" si="23"/>
        <v>0</v>
      </c>
      <c r="Z368" s="103"/>
    </row>
    <row r="369" spans="2:26" ht="15.75" thickBot="1" x14ac:dyDescent="0.3">
      <c r="B369" s="253"/>
      <c r="C369" s="256"/>
      <c r="D369" s="259"/>
      <c r="E369" s="93"/>
      <c r="F369" s="94"/>
      <c r="G369" s="95"/>
      <c r="H369" s="94"/>
      <c r="I369" s="262"/>
      <c r="J369" s="264"/>
      <c r="K369" s="84"/>
      <c r="L369" s="84"/>
      <c r="M369" s="240"/>
      <c r="N369" s="237"/>
      <c r="O369" s="234"/>
      <c r="P369" s="146"/>
      <c r="Q369" s="136"/>
      <c r="R369" s="147"/>
      <c r="S369" s="148"/>
      <c r="T369" s="250"/>
      <c r="U369" s="104"/>
      <c r="V369" s="100">
        <f t="shared" si="20"/>
        <v>0</v>
      </c>
      <c r="W369" s="101" t="b">
        <f t="shared" si="21"/>
        <v>1</v>
      </c>
      <c r="X369" s="101" t="b">
        <f t="shared" si="22"/>
        <v>1</v>
      </c>
      <c r="Y369" s="102">
        <f t="shared" si="23"/>
        <v>0</v>
      </c>
      <c r="Z369" s="103"/>
    </row>
    <row r="370" spans="2:26" ht="15.75" thickBot="1" x14ac:dyDescent="0.3">
      <c r="B370" s="253"/>
      <c r="C370" s="256"/>
      <c r="D370" s="259"/>
      <c r="E370" s="93"/>
      <c r="F370" s="94"/>
      <c r="G370" s="95"/>
      <c r="H370" s="94"/>
      <c r="I370" s="262"/>
      <c r="J370" s="264"/>
      <c r="K370" s="84"/>
      <c r="L370" s="84"/>
      <c r="M370" s="240"/>
      <c r="N370" s="237"/>
      <c r="O370" s="234"/>
      <c r="P370" s="136"/>
      <c r="Q370" s="136"/>
      <c r="R370" s="147"/>
      <c r="S370" s="148"/>
      <c r="T370" s="250"/>
      <c r="U370" s="104"/>
      <c r="V370" s="100">
        <f t="shared" si="20"/>
        <v>0</v>
      </c>
      <c r="W370" s="101" t="b">
        <f t="shared" si="21"/>
        <v>1</v>
      </c>
      <c r="X370" s="101" t="b">
        <f t="shared" si="22"/>
        <v>1</v>
      </c>
      <c r="Y370" s="102">
        <f t="shared" si="23"/>
        <v>0</v>
      </c>
      <c r="Z370" s="103"/>
    </row>
    <row r="371" spans="2:26" ht="15.75" thickBot="1" x14ac:dyDescent="0.3">
      <c r="B371" s="253"/>
      <c r="C371" s="256"/>
      <c r="D371" s="259"/>
      <c r="E371" s="95"/>
      <c r="F371" s="94"/>
      <c r="G371" s="95"/>
      <c r="H371" s="94"/>
      <c r="I371" s="262"/>
      <c r="J371" s="264"/>
      <c r="K371" s="84"/>
      <c r="L371" s="84"/>
      <c r="M371" s="240"/>
      <c r="N371" s="237"/>
      <c r="O371" s="234"/>
      <c r="P371" s="136"/>
      <c r="Q371" s="136"/>
      <c r="R371" s="147"/>
      <c r="S371" s="148"/>
      <c r="T371" s="250"/>
      <c r="U371" s="104"/>
      <c r="V371" s="100">
        <f t="shared" si="20"/>
        <v>0</v>
      </c>
      <c r="W371" s="101" t="b">
        <f t="shared" si="21"/>
        <v>1</v>
      </c>
      <c r="X371" s="101" t="b">
        <f t="shared" si="22"/>
        <v>1</v>
      </c>
      <c r="Y371" s="102">
        <f t="shared" si="23"/>
        <v>0</v>
      </c>
      <c r="Z371" s="103"/>
    </row>
    <row r="372" spans="2:26" ht="15.75" thickBot="1" x14ac:dyDescent="0.3">
      <c r="B372" s="253"/>
      <c r="C372" s="256"/>
      <c r="D372" s="259"/>
      <c r="E372" s="95"/>
      <c r="F372" s="94"/>
      <c r="G372" s="95"/>
      <c r="H372" s="94"/>
      <c r="I372" s="262"/>
      <c r="J372" s="264"/>
      <c r="K372" s="84"/>
      <c r="L372" s="84"/>
      <c r="M372" s="240"/>
      <c r="N372" s="237"/>
      <c r="O372" s="234"/>
      <c r="P372" s="136"/>
      <c r="Q372" s="136"/>
      <c r="R372" s="147"/>
      <c r="S372" s="148"/>
      <c r="T372" s="250"/>
      <c r="U372" s="104"/>
      <c r="V372" s="100">
        <f t="shared" si="20"/>
        <v>0</v>
      </c>
      <c r="W372" s="101" t="b">
        <f t="shared" si="21"/>
        <v>1</v>
      </c>
      <c r="X372" s="101" t="b">
        <f t="shared" si="22"/>
        <v>1</v>
      </c>
      <c r="Y372" s="102">
        <f t="shared" si="23"/>
        <v>0</v>
      </c>
      <c r="Z372" s="103"/>
    </row>
    <row r="373" spans="2:26" ht="15.75" thickBot="1" x14ac:dyDescent="0.3">
      <c r="B373" s="254"/>
      <c r="C373" s="257"/>
      <c r="D373" s="260"/>
      <c r="E373" s="96"/>
      <c r="F373" s="97"/>
      <c r="G373" s="96"/>
      <c r="H373" s="97"/>
      <c r="I373" s="263"/>
      <c r="J373" s="265"/>
      <c r="K373" s="89"/>
      <c r="L373" s="89"/>
      <c r="M373" s="241"/>
      <c r="N373" s="238"/>
      <c r="O373" s="235"/>
      <c r="P373" s="149"/>
      <c r="Q373" s="140"/>
      <c r="R373" s="150"/>
      <c r="S373" s="151"/>
      <c r="T373" s="251"/>
      <c r="U373" s="104"/>
      <c r="V373" s="100">
        <f t="shared" si="20"/>
        <v>0</v>
      </c>
      <c r="W373" s="101" t="b">
        <f t="shared" si="21"/>
        <v>1</v>
      </c>
      <c r="X373" s="101" t="b">
        <f t="shared" si="22"/>
        <v>1</v>
      </c>
      <c r="Y373" s="102">
        <f t="shared" si="23"/>
        <v>0</v>
      </c>
      <c r="Z373" s="103"/>
    </row>
    <row r="374" spans="2:26" ht="15.75" thickBot="1" x14ac:dyDescent="0.3">
      <c r="B374" s="252">
        <v>61</v>
      </c>
      <c r="C374" s="255"/>
      <c r="D374" s="258"/>
      <c r="E374" s="90"/>
      <c r="F374" s="98"/>
      <c r="G374" s="90"/>
      <c r="H374" s="91"/>
      <c r="I374" s="261"/>
      <c r="J374" s="264"/>
      <c r="K374" s="92"/>
      <c r="L374" s="84"/>
      <c r="M374" s="239"/>
      <c r="N374" s="236"/>
      <c r="O374" s="233"/>
      <c r="P374" s="143"/>
      <c r="Q374" s="133"/>
      <c r="R374" s="144"/>
      <c r="S374" s="145"/>
      <c r="T374" s="249"/>
      <c r="U374" s="104"/>
      <c r="V374" s="100">
        <f t="shared" si="20"/>
        <v>0</v>
      </c>
      <c r="W374" s="101" t="b">
        <f t="shared" si="21"/>
        <v>1</v>
      </c>
      <c r="X374" s="101" t="b">
        <f t="shared" si="22"/>
        <v>1</v>
      </c>
      <c r="Y374" s="102">
        <f t="shared" si="23"/>
        <v>0</v>
      </c>
      <c r="Z374" s="103"/>
    </row>
    <row r="375" spans="2:26" ht="15.75" thickBot="1" x14ac:dyDescent="0.3">
      <c r="B375" s="253"/>
      <c r="C375" s="256"/>
      <c r="D375" s="259"/>
      <c r="E375" s="93"/>
      <c r="F375" s="94"/>
      <c r="G375" s="95"/>
      <c r="H375" s="94"/>
      <c r="I375" s="262"/>
      <c r="J375" s="264"/>
      <c r="K375" s="84"/>
      <c r="L375" s="84"/>
      <c r="M375" s="240"/>
      <c r="N375" s="237"/>
      <c r="O375" s="234"/>
      <c r="P375" s="146"/>
      <c r="Q375" s="136"/>
      <c r="R375" s="147"/>
      <c r="S375" s="148"/>
      <c r="T375" s="250"/>
      <c r="U375" s="104"/>
      <c r="V375" s="100">
        <f t="shared" si="20"/>
        <v>0</v>
      </c>
      <c r="W375" s="101" t="b">
        <f t="shared" si="21"/>
        <v>1</v>
      </c>
      <c r="X375" s="101" t="b">
        <f t="shared" si="22"/>
        <v>1</v>
      </c>
      <c r="Y375" s="102">
        <f t="shared" si="23"/>
        <v>0</v>
      </c>
      <c r="Z375" s="103"/>
    </row>
    <row r="376" spans="2:26" ht="15.75" thickBot="1" x14ac:dyDescent="0.3">
      <c r="B376" s="253"/>
      <c r="C376" s="256"/>
      <c r="D376" s="259"/>
      <c r="E376" s="93"/>
      <c r="F376" s="94"/>
      <c r="G376" s="95"/>
      <c r="H376" s="94"/>
      <c r="I376" s="262"/>
      <c r="J376" s="264"/>
      <c r="K376" s="84"/>
      <c r="L376" s="84"/>
      <c r="M376" s="240"/>
      <c r="N376" s="237"/>
      <c r="O376" s="234"/>
      <c r="P376" s="136"/>
      <c r="Q376" s="136"/>
      <c r="R376" s="147"/>
      <c r="S376" s="148"/>
      <c r="T376" s="250"/>
      <c r="U376" s="104"/>
      <c r="V376" s="100">
        <f t="shared" si="20"/>
        <v>0</v>
      </c>
      <c r="W376" s="101" t="b">
        <f t="shared" si="21"/>
        <v>1</v>
      </c>
      <c r="X376" s="101" t="b">
        <f t="shared" si="22"/>
        <v>1</v>
      </c>
      <c r="Y376" s="102">
        <f t="shared" si="23"/>
        <v>0</v>
      </c>
      <c r="Z376" s="103"/>
    </row>
    <row r="377" spans="2:26" ht="15.75" thickBot="1" x14ac:dyDescent="0.3">
      <c r="B377" s="253"/>
      <c r="C377" s="256"/>
      <c r="D377" s="259"/>
      <c r="E377" s="95"/>
      <c r="F377" s="94"/>
      <c r="G377" s="95"/>
      <c r="H377" s="94"/>
      <c r="I377" s="262"/>
      <c r="J377" s="264"/>
      <c r="K377" s="84"/>
      <c r="L377" s="84"/>
      <c r="M377" s="240"/>
      <c r="N377" s="237"/>
      <c r="O377" s="234"/>
      <c r="P377" s="136"/>
      <c r="Q377" s="136"/>
      <c r="R377" s="147"/>
      <c r="S377" s="148"/>
      <c r="T377" s="250"/>
      <c r="U377" s="104"/>
      <c r="V377" s="100">
        <f t="shared" si="20"/>
        <v>0</v>
      </c>
      <c r="W377" s="101" t="b">
        <f t="shared" si="21"/>
        <v>1</v>
      </c>
      <c r="X377" s="101" t="b">
        <f t="shared" si="22"/>
        <v>1</v>
      </c>
      <c r="Y377" s="102">
        <f t="shared" si="23"/>
        <v>0</v>
      </c>
      <c r="Z377" s="103"/>
    </row>
    <row r="378" spans="2:26" ht="15.75" thickBot="1" x14ac:dyDescent="0.3">
      <c r="B378" s="253"/>
      <c r="C378" s="256"/>
      <c r="D378" s="259"/>
      <c r="E378" s="95"/>
      <c r="F378" s="94"/>
      <c r="G378" s="95"/>
      <c r="H378" s="94"/>
      <c r="I378" s="262"/>
      <c r="J378" s="264"/>
      <c r="K378" s="84"/>
      <c r="L378" s="84"/>
      <c r="M378" s="240"/>
      <c r="N378" s="237"/>
      <c r="O378" s="234"/>
      <c r="P378" s="136"/>
      <c r="Q378" s="136"/>
      <c r="R378" s="147"/>
      <c r="S378" s="148"/>
      <c r="T378" s="250"/>
      <c r="U378" s="104"/>
      <c r="V378" s="100">
        <f t="shared" si="20"/>
        <v>0</v>
      </c>
      <c r="W378" s="101" t="b">
        <f t="shared" si="21"/>
        <v>1</v>
      </c>
      <c r="X378" s="101" t="b">
        <f t="shared" si="22"/>
        <v>1</v>
      </c>
      <c r="Y378" s="102">
        <f t="shared" si="23"/>
        <v>0</v>
      </c>
      <c r="Z378" s="103"/>
    </row>
    <row r="379" spans="2:26" ht="15.75" thickBot="1" x14ac:dyDescent="0.3">
      <c r="B379" s="254"/>
      <c r="C379" s="257"/>
      <c r="D379" s="260"/>
      <c r="E379" s="96"/>
      <c r="F379" s="97"/>
      <c r="G379" s="96"/>
      <c r="H379" s="97"/>
      <c r="I379" s="263"/>
      <c r="J379" s="265"/>
      <c r="K379" s="89"/>
      <c r="L379" s="89"/>
      <c r="M379" s="241"/>
      <c r="N379" s="238"/>
      <c r="O379" s="235"/>
      <c r="P379" s="149"/>
      <c r="Q379" s="140"/>
      <c r="R379" s="150"/>
      <c r="S379" s="151"/>
      <c r="T379" s="251"/>
      <c r="U379" s="104"/>
      <c r="V379" s="100">
        <f t="shared" si="20"/>
        <v>0</v>
      </c>
      <c r="W379" s="101" t="b">
        <f t="shared" si="21"/>
        <v>1</v>
      </c>
      <c r="X379" s="101" t="b">
        <f t="shared" si="22"/>
        <v>1</v>
      </c>
      <c r="Y379" s="102">
        <f t="shared" si="23"/>
        <v>0</v>
      </c>
      <c r="Z379" s="103"/>
    </row>
    <row r="380" spans="2:26" ht="15.75" thickBot="1" x14ac:dyDescent="0.3">
      <c r="B380" s="252">
        <v>62</v>
      </c>
      <c r="C380" s="255"/>
      <c r="D380" s="258"/>
      <c r="E380" s="90"/>
      <c r="F380" s="98"/>
      <c r="G380" s="90"/>
      <c r="H380" s="91"/>
      <c r="I380" s="261"/>
      <c r="J380" s="264"/>
      <c r="K380" s="92"/>
      <c r="L380" s="84"/>
      <c r="M380" s="239"/>
      <c r="N380" s="236"/>
      <c r="O380" s="233"/>
      <c r="P380" s="143"/>
      <c r="Q380" s="133"/>
      <c r="R380" s="144"/>
      <c r="S380" s="145"/>
      <c r="T380" s="249"/>
      <c r="U380" s="104"/>
      <c r="V380" s="100">
        <f t="shared" si="20"/>
        <v>0</v>
      </c>
      <c r="W380" s="101" t="b">
        <f t="shared" si="21"/>
        <v>1</v>
      </c>
      <c r="X380" s="101" t="b">
        <f t="shared" si="22"/>
        <v>1</v>
      </c>
      <c r="Y380" s="102">
        <f t="shared" si="23"/>
        <v>0</v>
      </c>
      <c r="Z380" s="103"/>
    </row>
    <row r="381" spans="2:26" ht="15.75" thickBot="1" x14ac:dyDescent="0.3">
      <c r="B381" s="253"/>
      <c r="C381" s="256"/>
      <c r="D381" s="259"/>
      <c r="E381" s="93"/>
      <c r="F381" s="94"/>
      <c r="G381" s="95"/>
      <c r="H381" s="94"/>
      <c r="I381" s="262"/>
      <c r="J381" s="264"/>
      <c r="K381" s="84"/>
      <c r="L381" s="84"/>
      <c r="M381" s="240"/>
      <c r="N381" s="237"/>
      <c r="O381" s="234"/>
      <c r="P381" s="146"/>
      <c r="Q381" s="136"/>
      <c r="R381" s="147"/>
      <c r="S381" s="148"/>
      <c r="T381" s="250"/>
      <c r="U381" s="104"/>
      <c r="V381" s="100">
        <f t="shared" si="20"/>
        <v>0</v>
      </c>
      <c r="W381" s="101" t="b">
        <f t="shared" si="21"/>
        <v>1</v>
      </c>
      <c r="X381" s="101" t="b">
        <f t="shared" si="22"/>
        <v>1</v>
      </c>
      <c r="Y381" s="102">
        <f t="shared" si="23"/>
        <v>0</v>
      </c>
      <c r="Z381" s="103"/>
    </row>
    <row r="382" spans="2:26" ht="15.75" thickBot="1" x14ac:dyDescent="0.3">
      <c r="B382" s="253"/>
      <c r="C382" s="256"/>
      <c r="D382" s="259"/>
      <c r="E382" s="93"/>
      <c r="F382" s="94"/>
      <c r="G382" s="95"/>
      <c r="H382" s="94"/>
      <c r="I382" s="262"/>
      <c r="J382" s="264"/>
      <c r="K382" s="84"/>
      <c r="L382" s="84"/>
      <c r="M382" s="240"/>
      <c r="N382" s="237"/>
      <c r="O382" s="234"/>
      <c r="P382" s="136"/>
      <c r="Q382" s="136"/>
      <c r="R382" s="147"/>
      <c r="S382" s="148"/>
      <c r="T382" s="250"/>
      <c r="U382" s="104"/>
      <c r="V382" s="100">
        <f t="shared" si="20"/>
        <v>0</v>
      </c>
      <c r="W382" s="101" t="b">
        <f t="shared" si="21"/>
        <v>1</v>
      </c>
      <c r="X382" s="101" t="b">
        <f t="shared" si="22"/>
        <v>1</v>
      </c>
      <c r="Y382" s="102">
        <f t="shared" si="23"/>
        <v>0</v>
      </c>
      <c r="Z382" s="103"/>
    </row>
    <row r="383" spans="2:26" ht="15.75" thickBot="1" x14ac:dyDescent="0.3">
      <c r="B383" s="253"/>
      <c r="C383" s="256"/>
      <c r="D383" s="259"/>
      <c r="E383" s="95"/>
      <c r="F383" s="94"/>
      <c r="G383" s="95"/>
      <c r="H383" s="94"/>
      <c r="I383" s="262"/>
      <c r="J383" s="264"/>
      <c r="K383" s="84"/>
      <c r="L383" s="84"/>
      <c r="M383" s="240"/>
      <c r="N383" s="237"/>
      <c r="O383" s="234"/>
      <c r="P383" s="136"/>
      <c r="Q383" s="136"/>
      <c r="R383" s="147"/>
      <c r="S383" s="148"/>
      <c r="T383" s="250"/>
      <c r="U383" s="104"/>
      <c r="V383" s="100">
        <f t="shared" si="20"/>
        <v>0</v>
      </c>
      <c r="W383" s="101" t="b">
        <f t="shared" si="21"/>
        <v>1</v>
      </c>
      <c r="X383" s="101" t="b">
        <f t="shared" si="22"/>
        <v>1</v>
      </c>
      <c r="Y383" s="102">
        <f t="shared" si="23"/>
        <v>0</v>
      </c>
      <c r="Z383" s="103"/>
    </row>
    <row r="384" spans="2:26" ht="15.75" thickBot="1" x14ac:dyDescent="0.3">
      <c r="B384" s="253"/>
      <c r="C384" s="256"/>
      <c r="D384" s="259"/>
      <c r="E384" s="95"/>
      <c r="F384" s="94"/>
      <c r="G384" s="95"/>
      <c r="H384" s="94"/>
      <c r="I384" s="262"/>
      <c r="J384" s="264"/>
      <c r="K384" s="84"/>
      <c r="L384" s="84"/>
      <c r="M384" s="240"/>
      <c r="N384" s="237"/>
      <c r="O384" s="234"/>
      <c r="P384" s="136"/>
      <c r="Q384" s="136"/>
      <c r="R384" s="147"/>
      <c r="S384" s="148"/>
      <c r="T384" s="250"/>
      <c r="U384" s="104"/>
      <c r="V384" s="100">
        <f t="shared" si="20"/>
        <v>0</v>
      </c>
      <c r="W384" s="101" t="b">
        <f t="shared" si="21"/>
        <v>1</v>
      </c>
      <c r="X384" s="101" t="b">
        <f t="shared" si="22"/>
        <v>1</v>
      </c>
      <c r="Y384" s="102">
        <f t="shared" si="23"/>
        <v>0</v>
      </c>
      <c r="Z384" s="103"/>
    </row>
    <row r="385" spans="2:26" ht="15.75" thickBot="1" x14ac:dyDescent="0.3">
      <c r="B385" s="254"/>
      <c r="C385" s="257"/>
      <c r="D385" s="260"/>
      <c r="E385" s="96"/>
      <c r="F385" s="97"/>
      <c r="G385" s="96"/>
      <c r="H385" s="97"/>
      <c r="I385" s="263"/>
      <c r="J385" s="265"/>
      <c r="K385" s="89"/>
      <c r="L385" s="89"/>
      <c r="M385" s="241"/>
      <c r="N385" s="238"/>
      <c r="O385" s="235"/>
      <c r="P385" s="149"/>
      <c r="Q385" s="140"/>
      <c r="R385" s="150"/>
      <c r="S385" s="151"/>
      <c r="T385" s="251"/>
      <c r="U385" s="104"/>
      <c r="V385" s="100">
        <f t="shared" si="20"/>
        <v>0</v>
      </c>
      <c r="W385" s="101" t="b">
        <f t="shared" si="21"/>
        <v>1</v>
      </c>
      <c r="X385" s="101" t="b">
        <f t="shared" si="22"/>
        <v>1</v>
      </c>
      <c r="Y385" s="102">
        <f t="shared" si="23"/>
        <v>0</v>
      </c>
      <c r="Z385" s="103"/>
    </row>
    <row r="386" spans="2:26" ht="15.75" thickBot="1" x14ac:dyDescent="0.3">
      <c r="B386" s="252">
        <v>63</v>
      </c>
      <c r="C386" s="255"/>
      <c r="D386" s="258"/>
      <c r="E386" s="90"/>
      <c r="F386" s="98"/>
      <c r="G386" s="90"/>
      <c r="H386" s="91"/>
      <c r="I386" s="261"/>
      <c r="J386" s="264"/>
      <c r="K386" s="92"/>
      <c r="L386" s="84"/>
      <c r="M386" s="239"/>
      <c r="N386" s="236"/>
      <c r="O386" s="233"/>
      <c r="P386" s="143"/>
      <c r="Q386" s="133"/>
      <c r="R386" s="144"/>
      <c r="S386" s="145"/>
      <c r="T386" s="249"/>
      <c r="U386" s="104"/>
      <c r="V386" s="100">
        <f t="shared" si="20"/>
        <v>0</v>
      </c>
      <c r="W386" s="101" t="b">
        <f t="shared" si="21"/>
        <v>1</v>
      </c>
      <c r="X386" s="101" t="b">
        <f t="shared" si="22"/>
        <v>1</v>
      </c>
      <c r="Y386" s="102">
        <f t="shared" si="23"/>
        <v>0</v>
      </c>
      <c r="Z386" s="103"/>
    </row>
    <row r="387" spans="2:26" ht="15.75" thickBot="1" x14ac:dyDescent="0.3">
      <c r="B387" s="253"/>
      <c r="C387" s="256"/>
      <c r="D387" s="259"/>
      <c r="E387" s="93"/>
      <c r="F387" s="94"/>
      <c r="G387" s="95"/>
      <c r="H387" s="94"/>
      <c r="I387" s="262"/>
      <c r="J387" s="264"/>
      <c r="K387" s="84"/>
      <c r="L387" s="84"/>
      <c r="M387" s="240"/>
      <c r="N387" s="237"/>
      <c r="O387" s="234"/>
      <c r="P387" s="146"/>
      <c r="Q387" s="136"/>
      <c r="R387" s="147"/>
      <c r="S387" s="148"/>
      <c r="T387" s="250"/>
      <c r="U387" s="104"/>
      <c r="V387" s="100">
        <f t="shared" si="20"/>
        <v>0</v>
      </c>
      <c r="W387" s="101" t="b">
        <f t="shared" si="21"/>
        <v>1</v>
      </c>
      <c r="X387" s="101" t="b">
        <f t="shared" si="22"/>
        <v>1</v>
      </c>
      <c r="Y387" s="102">
        <f t="shared" si="23"/>
        <v>0</v>
      </c>
      <c r="Z387" s="103"/>
    </row>
    <row r="388" spans="2:26" ht="15.75" thickBot="1" x14ac:dyDescent="0.3">
      <c r="B388" s="253"/>
      <c r="C388" s="256"/>
      <c r="D388" s="259"/>
      <c r="E388" s="93"/>
      <c r="F388" s="94"/>
      <c r="G388" s="95"/>
      <c r="H388" s="94"/>
      <c r="I388" s="262"/>
      <c r="J388" s="264"/>
      <c r="K388" s="84"/>
      <c r="L388" s="84"/>
      <c r="M388" s="240"/>
      <c r="N388" s="237"/>
      <c r="O388" s="234"/>
      <c r="P388" s="136"/>
      <c r="Q388" s="136"/>
      <c r="R388" s="147"/>
      <c r="S388" s="148"/>
      <c r="T388" s="250"/>
      <c r="U388" s="104"/>
      <c r="V388" s="100">
        <f t="shared" si="20"/>
        <v>0</v>
      </c>
      <c r="W388" s="101" t="b">
        <f t="shared" si="21"/>
        <v>1</v>
      </c>
      <c r="X388" s="101" t="b">
        <f t="shared" si="22"/>
        <v>1</v>
      </c>
      <c r="Y388" s="102">
        <f t="shared" si="23"/>
        <v>0</v>
      </c>
      <c r="Z388" s="103"/>
    </row>
    <row r="389" spans="2:26" ht="15.75" thickBot="1" x14ac:dyDescent="0.3">
      <c r="B389" s="253"/>
      <c r="C389" s="256"/>
      <c r="D389" s="259"/>
      <c r="E389" s="95"/>
      <c r="F389" s="94"/>
      <c r="G389" s="95"/>
      <c r="H389" s="94"/>
      <c r="I389" s="262"/>
      <c r="J389" s="264"/>
      <c r="K389" s="84"/>
      <c r="L389" s="84"/>
      <c r="M389" s="240"/>
      <c r="N389" s="237"/>
      <c r="O389" s="234"/>
      <c r="P389" s="136"/>
      <c r="Q389" s="136"/>
      <c r="R389" s="147"/>
      <c r="S389" s="148"/>
      <c r="T389" s="250"/>
      <c r="U389" s="104"/>
      <c r="V389" s="100">
        <f t="shared" si="20"/>
        <v>0</v>
      </c>
      <c r="W389" s="101" t="b">
        <f t="shared" si="21"/>
        <v>1</v>
      </c>
      <c r="X389" s="101" t="b">
        <f t="shared" si="22"/>
        <v>1</v>
      </c>
      <c r="Y389" s="102">
        <f t="shared" si="23"/>
        <v>0</v>
      </c>
      <c r="Z389" s="103"/>
    </row>
    <row r="390" spans="2:26" ht="15.75" thickBot="1" x14ac:dyDescent="0.3">
      <c r="B390" s="253"/>
      <c r="C390" s="256"/>
      <c r="D390" s="259"/>
      <c r="E390" s="95"/>
      <c r="F390" s="94"/>
      <c r="G390" s="95"/>
      <c r="H390" s="94"/>
      <c r="I390" s="262"/>
      <c r="J390" s="264"/>
      <c r="K390" s="84"/>
      <c r="L390" s="84"/>
      <c r="M390" s="240"/>
      <c r="N390" s="237"/>
      <c r="O390" s="234"/>
      <c r="P390" s="136"/>
      <c r="Q390" s="136"/>
      <c r="R390" s="147"/>
      <c r="S390" s="148"/>
      <c r="T390" s="250"/>
      <c r="U390" s="104"/>
      <c r="V390" s="100">
        <f t="shared" si="20"/>
        <v>0</v>
      </c>
      <c r="W390" s="101" t="b">
        <f t="shared" si="21"/>
        <v>1</v>
      </c>
      <c r="X390" s="101" t="b">
        <f t="shared" si="22"/>
        <v>1</v>
      </c>
      <c r="Y390" s="102">
        <f t="shared" si="23"/>
        <v>0</v>
      </c>
      <c r="Z390" s="103"/>
    </row>
    <row r="391" spans="2:26" ht="15.75" thickBot="1" x14ac:dyDescent="0.3">
      <c r="B391" s="254"/>
      <c r="C391" s="257"/>
      <c r="D391" s="260"/>
      <c r="E391" s="96"/>
      <c r="F391" s="97"/>
      <c r="G391" s="96"/>
      <c r="H391" s="97"/>
      <c r="I391" s="263"/>
      <c r="J391" s="265"/>
      <c r="K391" s="89"/>
      <c r="L391" s="89"/>
      <c r="M391" s="241"/>
      <c r="N391" s="238"/>
      <c r="O391" s="235"/>
      <c r="P391" s="149"/>
      <c r="Q391" s="140"/>
      <c r="R391" s="150"/>
      <c r="S391" s="151"/>
      <c r="T391" s="251"/>
      <c r="U391" s="104"/>
      <c r="V391" s="100">
        <f t="shared" si="20"/>
        <v>0</v>
      </c>
      <c r="W391" s="101" t="b">
        <f t="shared" si="21"/>
        <v>1</v>
      </c>
      <c r="X391" s="101" t="b">
        <f t="shared" si="22"/>
        <v>1</v>
      </c>
      <c r="Y391" s="102">
        <f t="shared" si="23"/>
        <v>0</v>
      </c>
      <c r="Z391" s="103"/>
    </row>
    <row r="392" spans="2:26" ht="15.75" thickBot="1" x14ac:dyDescent="0.3">
      <c r="B392" s="252">
        <v>64</v>
      </c>
      <c r="C392" s="255"/>
      <c r="D392" s="258"/>
      <c r="E392" s="90"/>
      <c r="F392" s="98"/>
      <c r="G392" s="90"/>
      <c r="H392" s="91"/>
      <c r="I392" s="261"/>
      <c r="J392" s="264"/>
      <c r="K392" s="92"/>
      <c r="L392" s="84"/>
      <c r="M392" s="239"/>
      <c r="N392" s="236"/>
      <c r="O392" s="233"/>
      <c r="P392" s="143"/>
      <c r="Q392" s="133"/>
      <c r="R392" s="144"/>
      <c r="S392" s="145"/>
      <c r="T392" s="249"/>
      <c r="U392" s="104"/>
      <c r="V392" s="100">
        <f t="shared" si="20"/>
        <v>0</v>
      </c>
      <c r="W392" s="101" t="b">
        <f t="shared" si="21"/>
        <v>1</v>
      </c>
      <c r="X392" s="101" t="b">
        <f t="shared" si="22"/>
        <v>1</v>
      </c>
      <c r="Y392" s="102">
        <f t="shared" si="23"/>
        <v>0</v>
      </c>
      <c r="Z392" s="103"/>
    </row>
    <row r="393" spans="2:26" ht="15.75" thickBot="1" x14ac:dyDescent="0.3">
      <c r="B393" s="253"/>
      <c r="C393" s="256"/>
      <c r="D393" s="259"/>
      <c r="E393" s="93"/>
      <c r="F393" s="94"/>
      <c r="G393" s="95"/>
      <c r="H393" s="94"/>
      <c r="I393" s="262"/>
      <c r="J393" s="264"/>
      <c r="K393" s="84"/>
      <c r="L393" s="84"/>
      <c r="M393" s="240"/>
      <c r="N393" s="237"/>
      <c r="O393" s="234"/>
      <c r="P393" s="146"/>
      <c r="Q393" s="136"/>
      <c r="R393" s="147"/>
      <c r="S393" s="148"/>
      <c r="T393" s="250"/>
      <c r="U393" s="104"/>
      <c r="V393" s="100">
        <f t="shared" si="20"/>
        <v>0</v>
      </c>
      <c r="W393" s="101" t="b">
        <f t="shared" si="21"/>
        <v>1</v>
      </c>
      <c r="X393" s="101" t="b">
        <f t="shared" si="22"/>
        <v>1</v>
      </c>
      <c r="Y393" s="102">
        <f t="shared" si="23"/>
        <v>0</v>
      </c>
      <c r="Z393" s="103"/>
    </row>
    <row r="394" spans="2:26" ht="15.75" thickBot="1" x14ac:dyDescent="0.3">
      <c r="B394" s="253"/>
      <c r="C394" s="256"/>
      <c r="D394" s="259"/>
      <c r="E394" s="93"/>
      <c r="F394" s="94"/>
      <c r="G394" s="95"/>
      <c r="H394" s="94"/>
      <c r="I394" s="262"/>
      <c r="J394" s="264"/>
      <c r="K394" s="84"/>
      <c r="L394" s="84"/>
      <c r="M394" s="240"/>
      <c r="N394" s="237"/>
      <c r="O394" s="234"/>
      <c r="P394" s="136"/>
      <c r="Q394" s="136"/>
      <c r="R394" s="147"/>
      <c r="S394" s="148"/>
      <c r="T394" s="250"/>
      <c r="U394" s="104"/>
      <c r="V394" s="100">
        <f t="shared" si="20"/>
        <v>0</v>
      </c>
      <c r="W394" s="101" t="b">
        <f t="shared" si="21"/>
        <v>1</v>
      </c>
      <c r="X394" s="101" t="b">
        <f t="shared" si="22"/>
        <v>1</v>
      </c>
      <c r="Y394" s="102">
        <f t="shared" si="23"/>
        <v>0</v>
      </c>
      <c r="Z394" s="103"/>
    </row>
    <row r="395" spans="2:26" ht="15.75" thickBot="1" x14ac:dyDescent="0.3">
      <c r="B395" s="253"/>
      <c r="C395" s="256"/>
      <c r="D395" s="259"/>
      <c r="E395" s="95"/>
      <c r="F395" s="94"/>
      <c r="G395" s="95"/>
      <c r="H395" s="94"/>
      <c r="I395" s="262"/>
      <c r="J395" s="264"/>
      <c r="K395" s="84"/>
      <c r="L395" s="84"/>
      <c r="M395" s="240"/>
      <c r="N395" s="237"/>
      <c r="O395" s="234"/>
      <c r="P395" s="136"/>
      <c r="Q395" s="136"/>
      <c r="R395" s="147"/>
      <c r="S395" s="148"/>
      <c r="T395" s="250"/>
      <c r="U395" s="104"/>
      <c r="V395" s="100">
        <f t="shared" si="20"/>
        <v>0</v>
      </c>
      <c r="W395" s="101" t="b">
        <f t="shared" si="21"/>
        <v>1</v>
      </c>
      <c r="X395" s="101" t="b">
        <f t="shared" si="22"/>
        <v>1</v>
      </c>
      <c r="Y395" s="102">
        <f t="shared" si="23"/>
        <v>0</v>
      </c>
      <c r="Z395" s="103"/>
    </row>
    <row r="396" spans="2:26" ht="15.75" thickBot="1" x14ac:dyDescent="0.3">
      <c r="B396" s="253"/>
      <c r="C396" s="256"/>
      <c r="D396" s="259"/>
      <c r="E396" s="95"/>
      <c r="F396" s="94"/>
      <c r="G396" s="95"/>
      <c r="H396" s="94"/>
      <c r="I396" s="262"/>
      <c r="J396" s="264"/>
      <c r="K396" s="84"/>
      <c r="L396" s="84"/>
      <c r="M396" s="240"/>
      <c r="N396" s="237"/>
      <c r="O396" s="234"/>
      <c r="P396" s="136"/>
      <c r="Q396" s="136"/>
      <c r="R396" s="147"/>
      <c r="S396" s="148"/>
      <c r="T396" s="250"/>
      <c r="U396" s="104"/>
      <c r="V396" s="100">
        <f t="shared" si="20"/>
        <v>0</v>
      </c>
      <c r="W396" s="101" t="b">
        <f t="shared" si="21"/>
        <v>1</v>
      </c>
      <c r="X396" s="101" t="b">
        <f t="shared" si="22"/>
        <v>1</v>
      </c>
      <c r="Y396" s="102">
        <f t="shared" si="23"/>
        <v>0</v>
      </c>
      <c r="Z396" s="103"/>
    </row>
    <row r="397" spans="2:26" ht="15.75" thickBot="1" x14ac:dyDescent="0.3">
      <c r="B397" s="254"/>
      <c r="C397" s="257"/>
      <c r="D397" s="260"/>
      <c r="E397" s="96"/>
      <c r="F397" s="97"/>
      <c r="G397" s="96"/>
      <c r="H397" s="97"/>
      <c r="I397" s="263"/>
      <c r="J397" s="265"/>
      <c r="K397" s="89"/>
      <c r="L397" s="89"/>
      <c r="M397" s="241"/>
      <c r="N397" s="238"/>
      <c r="O397" s="235"/>
      <c r="P397" s="149"/>
      <c r="Q397" s="140"/>
      <c r="R397" s="150"/>
      <c r="S397" s="151"/>
      <c r="T397" s="251"/>
      <c r="U397" s="104"/>
      <c r="V397" s="100">
        <f t="shared" si="20"/>
        <v>0</v>
      </c>
      <c r="W397" s="101" t="b">
        <f t="shared" si="21"/>
        <v>1</v>
      </c>
      <c r="X397" s="101" t="b">
        <f t="shared" si="22"/>
        <v>1</v>
      </c>
      <c r="Y397" s="102">
        <f t="shared" si="23"/>
        <v>0</v>
      </c>
      <c r="Z397" s="103"/>
    </row>
    <row r="398" spans="2:26" ht="15.75" thickBot="1" x14ac:dyDescent="0.3">
      <c r="B398" s="252">
        <v>65</v>
      </c>
      <c r="C398" s="255"/>
      <c r="D398" s="258"/>
      <c r="E398" s="90"/>
      <c r="F398" s="98"/>
      <c r="G398" s="90"/>
      <c r="H398" s="91"/>
      <c r="I398" s="261"/>
      <c r="J398" s="264"/>
      <c r="K398" s="92"/>
      <c r="L398" s="84"/>
      <c r="M398" s="239"/>
      <c r="N398" s="236"/>
      <c r="O398" s="233"/>
      <c r="P398" s="143"/>
      <c r="Q398" s="133"/>
      <c r="R398" s="144"/>
      <c r="S398" s="145"/>
      <c r="T398" s="249"/>
      <c r="U398" s="104"/>
      <c r="V398" s="100">
        <f t="shared" ref="V398:V461" si="24">+K398*tx_apoio</f>
        <v>0</v>
      </c>
      <c r="W398" s="101" t="b">
        <f t="shared" ref="W398:W461" si="25">IF(AND(G398=K398, K398=R398),TRUE,FALSE)</f>
        <v>1</v>
      </c>
      <c r="X398" s="101" t="b">
        <f t="shared" ref="X398:X461" si="26">IF(AND(H398=L398, L398=S398),TRUE,FALSE)</f>
        <v>1</v>
      </c>
      <c r="Y398" s="102">
        <f t="shared" ref="Y398:Y457" si="27">IF(AND(W398=TRUE, X398=TRUE), V398, 0)</f>
        <v>0</v>
      </c>
      <c r="Z398" s="103"/>
    </row>
    <row r="399" spans="2:26" ht="15.75" thickBot="1" x14ac:dyDescent="0.3">
      <c r="B399" s="253"/>
      <c r="C399" s="256"/>
      <c r="D399" s="259"/>
      <c r="E399" s="93"/>
      <c r="F399" s="94"/>
      <c r="G399" s="95"/>
      <c r="H399" s="94"/>
      <c r="I399" s="262"/>
      <c r="J399" s="264"/>
      <c r="K399" s="84"/>
      <c r="L399" s="84"/>
      <c r="M399" s="240"/>
      <c r="N399" s="237"/>
      <c r="O399" s="234"/>
      <c r="P399" s="146"/>
      <c r="Q399" s="136"/>
      <c r="R399" s="147"/>
      <c r="S399" s="148"/>
      <c r="T399" s="250"/>
      <c r="U399" s="104"/>
      <c r="V399" s="100">
        <f t="shared" si="24"/>
        <v>0</v>
      </c>
      <c r="W399" s="101" t="b">
        <f t="shared" si="25"/>
        <v>1</v>
      </c>
      <c r="X399" s="101" t="b">
        <f t="shared" si="26"/>
        <v>1</v>
      </c>
      <c r="Y399" s="102">
        <f t="shared" si="27"/>
        <v>0</v>
      </c>
      <c r="Z399" s="103"/>
    </row>
    <row r="400" spans="2:26" ht="15.75" thickBot="1" x14ac:dyDescent="0.3">
      <c r="B400" s="253"/>
      <c r="C400" s="256"/>
      <c r="D400" s="259"/>
      <c r="E400" s="93"/>
      <c r="F400" s="94"/>
      <c r="G400" s="95"/>
      <c r="H400" s="94"/>
      <c r="I400" s="262"/>
      <c r="J400" s="264"/>
      <c r="K400" s="84"/>
      <c r="L400" s="84"/>
      <c r="M400" s="240"/>
      <c r="N400" s="237"/>
      <c r="O400" s="234"/>
      <c r="P400" s="136"/>
      <c r="Q400" s="136"/>
      <c r="R400" s="147"/>
      <c r="S400" s="148"/>
      <c r="T400" s="250"/>
      <c r="U400" s="104"/>
      <c r="V400" s="100">
        <f t="shared" si="24"/>
        <v>0</v>
      </c>
      <c r="W400" s="101" t="b">
        <f t="shared" si="25"/>
        <v>1</v>
      </c>
      <c r="X400" s="101" t="b">
        <f t="shared" si="26"/>
        <v>1</v>
      </c>
      <c r="Y400" s="102">
        <f t="shared" si="27"/>
        <v>0</v>
      </c>
      <c r="Z400" s="103"/>
    </row>
    <row r="401" spans="2:26" ht="15.75" thickBot="1" x14ac:dyDescent="0.3">
      <c r="B401" s="253"/>
      <c r="C401" s="256"/>
      <c r="D401" s="259"/>
      <c r="E401" s="95"/>
      <c r="F401" s="94"/>
      <c r="G401" s="95"/>
      <c r="H401" s="94"/>
      <c r="I401" s="262"/>
      <c r="J401" s="264"/>
      <c r="K401" s="84"/>
      <c r="L401" s="84"/>
      <c r="M401" s="240"/>
      <c r="N401" s="237"/>
      <c r="O401" s="234"/>
      <c r="P401" s="136"/>
      <c r="Q401" s="136"/>
      <c r="R401" s="147"/>
      <c r="S401" s="148"/>
      <c r="T401" s="250"/>
      <c r="U401" s="104"/>
      <c r="V401" s="100">
        <f t="shared" si="24"/>
        <v>0</v>
      </c>
      <c r="W401" s="101" t="b">
        <f t="shared" si="25"/>
        <v>1</v>
      </c>
      <c r="X401" s="101" t="b">
        <f t="shared" si="26"/>
        <v>1</v>
      </c>
      <c r="Y401" s="102">
        <f t="shared" si="27"/>
        <v>0</v>
      </c>
      <c r="Z401" s="103"/>
    </row>
    <row r="402" spans="2:26" ht="15.75" thickBot="1" x14ac:dyDescent="0.3">
      <c r="B402" s="253"/>
      <c r="C402" s="256"/>
      <c r="D402" s="259"/>
      <c r="E402" s="95"/>
      <c r="F402" s="94"/>
      <c r="G402" s="95"/>
      <c r="H402" s="94"/>
      <c r="I402" s="262"/>
      <c r="J402" s="264"/>
      <c r="K402" s="84"/>
      <c r="L402" s="84"/>
      <c r="M402" s="240"/>
      <c r="N402" s="237"/>
      <c r="O402" s="234"/>
      <c r="P402" s="136"/>
      <c r="Q402" s="136"/>
      <c r="R402" s="147"/>
      <c r="S402" s="148"/>
      <c r="T402" s="250"/>
      <c r="U402" s="104"/>
      <c r="V402" s="100">
        <f t="shared" si="24"/>
        <v>0</v>
      </c>
      <c r="W402" s="101" t="b">
        <f t="shared" si="25"/>
        <v>1</v>
      </c>
      <c r="X402" s="101" t="b">
        <f t="shared" si="26"/>
        <v>1</v>
      </c>
      <c r="Y402" s="102">
        <f t="shared" si="27"/>
        <v>0</v>
      </c>
      <c r="Z402" s="103"/>
    </row>
    <row r="403" spans="2:26" ht="15.75" thickBot="1" x14ac:dyDescent="0.3">
      <c r="B403" s="254"/>
      <c r="C403" s="257"/>
      <c r="D403" s="260"/>
      <c r="E403" s="96"/>
      <c r="F403" s="97"/>
      <c r="G403" s="96"/>
      <c r="H403" s="97"/>
      <c r="I403" s="263"/>
      <c r="J403" s="265"/>
      <c r="K403" s="89"/>
      <c r="L403" s="89"/>
      <c r="M403" s="241"/>
      <c r="N403" s="238"/>
      <c r="O403" s="235"/>
      <c r="P403" s="149"/>
      <c r="Q403" s="140"/>
      <c r="R403" s="150"/>
      <c r="S403" s="151"/>
      <c r="T403" s="251"/>
      <c r="U403" s="104"/>
      <c r="V403" s="100">
        <f t="shared" si="24"/>
        <v>0</v>
      </c>
      <c r="W403" s="101" t="b">
        <f t="shared" si="25"/>
        <v>1</v>
      </c>
      <c r="X403" s="101" t="b">
        <f t="shared" si="26"/>
        <v>1</v>
      </c>
      <c r="Y403" s="102">
        <f t="shared" si="27"/>
        <v>0</v>
      </c>
      <c r="Z403" s="103"/>
    </row>
    <row r="404" spans="2:26" ht="15.75" thickBot="1" x14ac:dyDescent="0.3">
      <c r="B404" s="252">
        <v>66</v>
      </c>
      <c r="C404" s="255"/>
      <c r="D404" s="258"/>
      <c r="E404" s="90"/>
      <c r="F404" s="98"/>
      <c r="G404" s="90"/>
      <c r="H404" s="91"/>
      <c r="I404" s="261"/>
      <c r="J404" s="264"/>
      <c r="K404" s="92"/>
      <c r="L404" s="84"/>
      <c r="M404" s="239"/>
      <c r="N404" s="236"/>
      <c r="O404" s="233"/>
      <c r="P404" s="143"/>
      <c r="Q404" s="133"/>
      <c r="R404" s="144"/>
      <c r="S404" s="145"/>
      <c r="T404" s="249"/>
      <c r="U404" s="104"/>
      <c r="V404" s="100">
        <f t="shared" si="24"/>
        <v>0</v>
      </c>
      <c r="W404" s="101" t="b">
        <f t="shared" si="25"/>
        <v>1</v>
      </c>
      <c r="X404" s="101" t="b">
        <f t="shared" si="26"/>
        <v>1</v>
      </c>
      <c r="Y404" s="102">
        <f t="shared" si="27"/>
        <v>0</v>
      </c>
      <c r="Z404" s="103"/>
    </row>
    <row r="405" spans="2:26" ht="15.75" thickBot="1" x14ac:dyDescent="0.3">
      <c r="B405" s="253"/>
      <c r="C405" s="256"/>
      <c r="D405" s="259"/>
      <c r="E405" s="93"/>
      <c r="F405" s="94"/>
      <c r="G405" s="95"/>
      <c r="H405" s="94"/>
      <c r="I405" s="262"/>
      <c r="J405" s="264"/>
      <c r="K405" s="84"/>
      <c r="L405" s="84"/>
      <c r="M405" s="240"/>
      <c r="N405" s="237"/>
      <c r="O405" s="234"/>
      <c r="P405" s="146"/>
      <c r="Q405" s="136"/>
      <c r="R405" s="147"/>
      <c r="S405" s="148"/>
      <c r="T405" s="250"/>
      <c r="U405" s="104"/>
      <c r="V405" s="100">
        <f t="shared" si="24"/>
        <v>0</v>
      </c>
      <c r="W405" s="101" t="b">
        <f t="shared" si="25"/>
        <v>1</v>
      </c>
      <c r="X405" s="101" t="b">
        <f t="shared" si="26"/>
        <v>1</v>
      </c>
      <c r="Y405" s="102">
        <f t="shared" si="27"/>
        <v>0</v>
      </c>
      <c r="Z405" s="103"/>
    </row>
    <row r="406" spans="2:26" ht="15.75" thickBot="1" x14ac:dyDescent="0.3">
      <c r="B406" s="253"/>
      <c r="C406" s="256"/>
      <c r="D406" s="259"/>
      <c r="E406" s="93"/>
      <c r="F406" s="94"/>
      <c r="G406" s="95"/>
      <c r="H406" s="94"/>
      <c r="I406" s="262"/>
      <c r="J406" s="264"/>
      <c r="K406" s="84"/>
      <c r="L406" s="84"/>
      <c r="M406" s="240"/>
      <c r="N406" s="237"/>
      <c r="O406" s="234"/>
      <c r="P406" s="136"/>
      <c r="Q406" s="136"/>
      <c r="R406" s="147"/>
      <c r="S406" s="148"/>
      <c r="T406" s="250"/>
      <c r="U406" s="104"/>
      <c r="V406" s="100">
        <f t="shared" si="24"/>
        <v>0</v>
      </c>
      <c r="W406" s="101" t="b">
        <f t="shared" si="25"/>
        <v>1</v>
      </c>
      <c r="X406" s="101" t="b">
        <f t="shared" si="26"/>
        <v>1</v>
      </c>
      <c r="Y406" s="102">
        <f t="shared" si="27"/>
        <v>0</v>
      </c>
      <c r="Z406" s="103"/>
    </row>
    <row r="407" spans="2:26" ht="15.75" thickBot="1" x14ac:dyDescent="0.3">
      <c r="B407" s="253"/>
      <c r="C407" s="256"/>
      <c r="D407" s="259"/>
      <c r="E407" s="95"/>
      <c r="F407" s="94"/>
      <c r="G407" s="95"/>
      <c r="H407" s="94"/>
      <c r="I407" s="262"/>
      <c r="J407" s="264"/>
      <c r="K407" s="84"/>
      <c r="L407" s="84"/>
      <c r="M407" s="240"/>
      <c r="N407" s="237"/>
      <c r="O407" s="234"/>
      <c r="P407" s="136"/>
      <c r="Q407" s="136"/>
      <c r="R407" s="147"/>
      <c r="S407" s="148"/>
      <c r="T407" s="250"/>
      <c r="U407" s="104"/>
      <c r="V407" s="100">
        <f t="shared" si="24"/>
        <v>0</v>
      </c>
      <c r="W407" s="101" t="b">
        <f t="shared" si="25"/>
        <v>1</v>
      </c>
      <c r="X407" s="101" t="b">
        <f t="shared" si="26"/>
        <v>1</v>
      </c>
      <c r="Y407" s="102">
        <f t="shared" si="27"/>
        <v>0</v>
      </c>
      <c r="Z407" s="103"/>
    </row>
    <row r="408" spans="2:26" ht="15.75" thickBot="1" x14ac:dyDescent="0.3">
      <c r="B408" s="253"/>
      <c r="C408" s="256"/>
      <c r="D408" s="259"/>
      <c r="E408" s="95"/>
      <c r="F408" s="94"/>
      <c r="G408" s="95"/>
      <c r="H408" s="94"/>
      <c r="I408" s="262"/>
      <c r="J408" s="264"/>
      <c r="K408" s="84"/>
      <c r="L408" s="84"/>
      <c r="M408" s="240"/>
      <c r="N408" s="237"/>
      <c r="O408" s="234"/>
      <c r="P408" s="136"/>
      <c r="Q408" s="136"/>
      <c r="R408" s="147"/>
      <c r="S408" s="148"/>
      <c r="T408" s="250"/>
      <c r="U408" s="104"/>
      <c r="V408" s="100">
        <f t="shared" si="24"/>
        <v>0</v>
      </c>
      <c r="W408" s="101" t="b">
        <f t="shared" si="25"/>
        <v>1</v>
      </c>
      <c r="X408" s="101" t="b">
        <f t="shared" si="26"/>
        <v>1</v>
      </c>
      <c r="Y408" s="102">
        <f t="shared" si="27"/>
        <v>0</v>
      </c>
      <c r="Z408" s="103"/>
    </row>
    <row r="409" spans="2:26" ht="15.75" thickBot="1" x14ac:dyDescent="0.3">
      <c r="B409" s="254"/>
      <c r="C409" s="257"/>
      <c r="D409" s="260"/>
      <c r="E409" s="96"/>
      <c r="F409" s="97"/>
      <c r="G409" s="96"/>
      <c r="H409" s="97"/>
      <c r="I409" s="263"/>
      <c r="J409" s="265"/>
      <c r="K409" s="89"/>
      <c r="L409" s="89"/>
      <c r="M409" s="241"/>
      <c r="N409" s="238"/>
      <c r="O409" s="235"/>
      <c r="P409" s="149"/>
      <c r="Q409" s="140"/>
      <c r="R409" s="150"/>
      <c r="S409" s="151"/>
      <c r="T409" s="251"/>
      <c r="U409" s="104"/>
      <c r="V409" s="100">
        <f t="shared" si="24"/>
        <v>0</v>
      </c>
      <c r="W409" s="101" t="b">
        <f t="shared" si="25"/>
        <v>1</v>
      </c>
      <c r="X409" s="101" t="b">
        <f t="shared" si="26"/>
        <v>1</v>
      </c>
      <c r="Y409" s="102">
        <f t="shared" si="27"/>
        <v>0</v>
      </c>
      <c r="Z409" s="103"/>
    </row>
    <row r="410" spans="2:26" ht="15.75" thickBot="1" x14ac:dyDescent="0.3">
      <c r="B410" s="252">
        <v>67</v>
      </c>
      <c r="C410" s="255"/>
      <c r="D410" s="258"/>
      <c r="E410" s="90"/>
      <c r="F410" s="98"/>
      <c r="G410" s="90"/>
      <c r="H410" s="91"/>
      <c r="I410" s="261"/>
      <c r="J410" s="264"/>
      <c r="K410" s="92"/>
      <c r="L410" s="84"/>
      <c r="M410" s="239"/>
      <c r="N410" s="236"/>
      <c r="O410" s="233"/>
      <c r="P410" s="143"/>
      <c r="Q410" s="133"/>
      <c r="R410" s="144"/>
      <c r="S410" s="145"/>
      <c r="T410" s="249"/>
      <c r="U410" s="104"/>
      <c r="V410" s="100">
        <f t="shared" si="24"/>
        <v>0</v>
      </c>
      <c r="W410" s="101" t="b">
        <f t="shared" si="25"/>
        <v>1</v>
      </c>
      <c r="X410" s="101" t="b">
        <f t="shared" si="26"/>
        <v>1</v>
      </c>
      <c r="Y410" s="102">
        <f t="shared" si="27"/>
        <v>0</v>
      </c>
      <c r="Z410" s="103"/>
    </row>
    <row r="411" spans="2:26" ht="15.75" thickBot="1" x14ac:dyDescent="0.3">
      <c r="B411" s="253"/>
      <c r="C411" s="256"/>
      <c r="D411" s="259"/>
      <c r="E411" s="93"/>
      <c r="F411" s="94"/>
      <c r="G411" s="95"/>
      <c r="H411" s="94"/>
      <c r="I411" s="262"/>
      <c r="J411" s="264"/>
      <c r="K411" s="84"/>
      <c r="L411" s="84"/>
      <c r="M411" s="240"/>
      <c r="N411" s="237"/>
      <c r="O411" s="234"/>
      <c r="P411" s="146"/>
      <c r="Q411" s="136"/>
      <c r="R411" s="147"/>
      <c r="S411" s="148"/>
      <c r="T411" s="250"/>
      <c r="U411" s="104"/>
      <c r="V411" s="100">
        <f t="shared" si="24"/>
        <v>0</v>
      </c>
      <c r="W411" s="101" t="b">
        <f t="shared" si="25"/>
        <v>1</v>
      </c>
      <c r="X411" s="101" t="b">
        <f t="shared" si="26"/>
        <v>1</v>
      </c>
      <c r="Y411" s="102">
        <f t="shared" si="27"/>
        <v>0</v>
      </c>
      <c r="Z411" s="103"/>
    </row>
    <row r="412" spans="2:26" ht="15.75" thickBot="1" x14ac:dyDescent="0.3">
      <c r="B412" s="253"/>
      <c r="C412" s="256"/>
      <c r="D412" s="259"/>
      <c r="E412" s="93"/>
      <c r="F412" s="94"/>
      <c r="G412" s="95"/>
      <c r="H412" s="94"/>
      <c r="I412" s="262"/>
      <c r="J412" s="264"/>
      <c r="K412" s="84"/>
      <c r="L412" s="84"/>
      <c r="M412" s="240"/>
      <c r="N412" s="237"/>
      <c r="O412" s="234"/>
      <c r="P412" s="136"/>
      <c r="Q412" s="136"/>
      <c r="R412" s="147"/>
      <c r="S412" s="148"/>
      <c r="T412" s="250"/>
      <c r="U412" s="104"/>
      <c r="V412" s="100">
        <f t="shared" si="24"/>
        <v>0</v>
      </c>
      <c r="W412" s="101" t="b">
        <f t="shared" si="25"/>
        <v>1</v>
      </c>
      <c r="X412" s="101" t="b">
        <f t="shared" si="26"/>
        <v>1</v>
      </c>
      <c r="Y412" s="102">
        <f t="shared" si="27"/>
        <v>0</v>
      </c>
      <c r="Z412" s="103"/>
    </row>
    <row r="413" spans="2:26" ht="15.75" thickBot="1" x14ac:dyDescent="0.3">
      <c r="B413" s="253"/>
      <c r="C413" s="256"/>
      <c r="D413" s="259"/>
      <c r="E413" s="95"/>
      <c r="F413" s="94"/>
      <c r="G413" s="95"/>
      <c r="H413" s="94"/>
      <c r="I413" s="262"/>
      <c r="J413" s="264"/>
      <c r="K413" s="84"/>
      <c r="L413" s="84"/>
      <c r="M413" s="240"/>
      <c r="N413" s="237"/>
      <c r="O413" s="234"/>
      <c r="P413" s="136"/>
      <c r="Q413" s="136"/>
      <c r="R413" s="147"/>
      <c r="S413" s="148"/>
      <c r="T413" s="250"/>
      <c r="U413" s="104"/>
      <c r="V413" s="100">
        <f t="shared" si="24"/>
        <v>0</v>
      </c>
      <c r="W413" s="101" t="b">
        <f t="shared" si="25"/>
        <v>1</v>
      </c>
      <c r="X413" s="101" t="b">
        <f t="shared" si="26"/>
        <v>1</v>
      </c>
      <c r="Y413" s="102">
        <f t="shared" si="27"/>
        <v>0</v>
      </c>
      <c r="Z413" s="103"/>
    </row>
    <row r="414" spans="2:26" ht="15.75" thickBot="1" x14ac:dyDescent="0.3">
      <c r="B414" s="253"/>
      <c r="C414" s="256"/>
      <c r="D414" s="259"/>
      <c r="E414" s="95"/>
      <c r="F414" s="94"/>
      <c r="G414" s="95"/>
      <c r="H414" s="94"/>
      <c r="I414" s="262"/>
      <c r="J414" s="264"/>
      <c r="K414" s="84"/>
      <c r="L414" s="84"/>
      <c r="M414" s="240"/>
      <c r="N414" s="237"/>
      <c r="O414" s="234"/>
      <c r="P414" s="136"/>
      <c r="Q414" s="136"/>
      <c r="R414" s="147"/>
      <c r="S414" s="148"/>
      <c r="T414" s="250"/>
      <c r="U414" s="104"/>
      <c r="V414" s="100">
        <f t="shared" si="24"/>
        <v>0</v>
      </c>
      <c r="W414" s="101" t="b">
        <f t="shared" si="25"/>
        <v>1</v>
      </c>
      <c r="X414" s="101" t="b">
        <f t="shared" si="26"/>
        <v>1</v>
      </c>
      <c r="Y414" s="102">
        <f t="shared" si="27"/>
        <v>0</v>
      </c>
      <c r="Z414" s="103"/>
    </row>
    <row r="415" spans="2:26" ht="15.75" thickBot="1" x14ac:dyDescent="0.3">
      <c r="B415" s="254"/>
      <c r="C415" s="257"/>
      <c r="D415" s="260"/>
      <c r="E415" s="96"/>
      <c r="F415" s="97"/>
      <c r="G415" s="96"/>
      <c r="H415" s="97"/>
      <c r="I415" s="263"/>
      <c r="J415" s="265"/>
      <c r="K415" s="89"/>
      <c r="L415" s="89"/>
      <c r="M415" s="241"/>
      <c r="N415" s="238"/>
      <c r="O415" s="235"/>
      <c r="P415" s="149"/>
      <c r="Q415" s="140"/>
      <c r="R415" s="150"/>
      <c r="S415" s="151"/>
      <c r="T415" s="251"/>
      <c r="U415" s="104"/>
      <c r="V415" s="100">
        <f t="shared" si="24"/>
        <v>0</v>
      </c>
      <c r="W415" s="101" t="b">
        <f t="shared" si="25"/>
        <v>1</v>
      </c>
      <c r="X415" s="101" t="b">
        <f t="shared" si="26"/>
        <v>1</v>
      </c>
      <c r="Y415" s="102">
        <f t="shared" si="27"/>
        <v>0</v>
      </c>
      <c r="Z415" s="103"/>
    </row>
    <row r="416" spans="2:26" ht="15.75" thickBot="1" x14ac:dyDescent="0.3">
      <c r="B416" s="252">
        <v>68</v>
      </c>
      <c r="C416" s="255"/>
      <c r="D416" s="258"/>
      <c r="E416" s="90"/>
      <c r="F416" s="98"/>
      <c r="G416" s="90"/>
      <c r="H416" s="91"/>
      <c r="I416" s="261"/>
      <c r="J416" s="264"/>
      <c r="K416" s="92"/>
      <c r="L416" s="84"/>
      <c r="M416" s="239"/>
      <c r="N416" s="236"/>
      <c r="O416" s="233"/>
      <c r="P416" s="143"/>
      <c r="Q416" s="133"/>
      <c r="R416" s="144"/>
      <c r="S416" s="145"/>
      <c r="T416" s="249"/>
      <c r="U416" s="104"/>
      <c r="V416" s="100">
        <f t="shared" si="24"/>
        <v>0</v>
      </c>
      <c r="W416" s="101" t="b">
        <f t="shared" si="25"/>
        <v>1</v>
      </c>
      <c r="X416" s="101" t="b">
        <f t="shared" si="26"/>
        <v>1</v>
      </c>
      <c r="Y416" s="102">
        <f t="shared" si="27"/>
        <v>0</v>
      </c>
      <c r="Z416" s="103"/>
    </row>
    <row r="417" spans="2:26" ht="15.75" thickBot="1" x14ac:dyDescent="0.3">
      <c r="B417" s="253"/>
      <c r="C417" s="256"/>
      <c r="D417" s="259"/>
      <c r="E417" s="93"/>
      <c r="F417" s="94"/>
      <c r="G417" s="95"/>
      <c r="H417" s="94"/>
      <c r="I417" s="262"/>
      <c r="J417" s="264"/>
      <c r="K417" s="84"/>
      <c r="L417" s="84"/>
      <c r="M417" s="240"/>
      <c r="N417" s="237"/>
      <c r="O417" s="234"/>
      <c r="P417" s="146"/>
      <c r="Q417" s="136"/>
      <c r="R417" s="147"/>
      <c r="S417" s="148"/>
      <c r="T417" s="250"/>
      <c r="U417" s="104"/>
      <c r="V417" s="100">
        <f t="shared" si="24"/>
        <v>0</v>
      </c>
      <c r="W417" s="101" t="b">
        <f t="shared" si="25"/>
        <v>1</v>
      </c>
      <c r="X417" s="101" t="b">
        <f t="shared" si="26"/>
        <v>1</v>
      </c>
      <c r="Y417" s="102">
        <f t="shared" si="27"/>
        <v>0</v>
      </c>
      <c r="Z417" s="103"/>
    </row>
    <row r="418" spans="2:26" ht="15.75" thickBot="1" x14ac:dyDescent="0.3">
      <c r="B418" s="253"/>
      <c r="C418" s="256"/>
      <c r="D418" s="259"/>
      <c r="E418" s="93"/>
      <c r="F418" s="94"/>
      <c r="G418" s="95"/>
      <c r="H418" s="94"/>
      <c r="I418" s="262"/>
      <c r="J418" s="264"/>
      <c r="K418" s="84"/>
      <c r="L418" s="84"/>
      <c r="M418" s="240"/>
      <c r="N418" s="237"/>
      <c r="O418" s="234"/>
      <c r="P418" s="136"/>
      <c r="Q418" s="136"/>
      <c r="R418" s="147"/>
      <c r="S418" s="148"/>
      <c r="T418" s="250"/>
      <c r="U418" s="104"/>
      <c r="V418" s="100">
        <f t="shared" si="24"/>
        <v>0</v>
      </c>
      <c r="W418" s="101" t="b">
        <f t="shared" si="25"/>
        <v>1</v>
      </c>
      <c r="X418" s="101" t="b">
        <f t="shared" si="26"/>
        <v>1</v>
      </c>
      <c r="Y418" s="102">
        <f t="shared" si="27"/>
        <v>0</v>
      </c>
      <c r="Z418" s="103"/>
    </row>
    <row r="419" spans="2:26" ht="15.75" thickBot="1" x14ac:dyDescent="0.3">
      <c r="B419" s="253"/>
      <c r="C419" s="256"/>
      <c r="D419" s="259"/>
      <c r="E419" s="95"/>
      <c r="F419" s="94"/>
      <c r="G419" s="95"/>
      <c r="H419" s="94"/>
      <c r="I419" s="262"/>
      <c r="J419" s="264"/>
      <c r="K419" s="84"/>
      <c r="L419" s="84"/>
      <c r="M419" s="240"/>
      <c r="N419" s="237"/>
      <c r="O419" s="234"/>
      <c r="P419" s="136"/>
      <c r="Q419" s="136"/>
      <c r="R419" s="147"/>
      <c r="S419" s="148"/>
      <c r="T419" s="250"/>
      <c r="U419" s="104"/>
      <c r="V419" s="100">
        <f t="shared" si="24"/>
        <v>0</v>
      </c>
      <c r="W419" s="101" t="b">
        <f t="shared" si="25"/>
        <v>1</v>
      </c>
      <c r="X419" s="101" t="b">
        <f t="shared" si="26"/>
        <v>1</v>
      </c>
      <c r="Y419" s="102">
        <f t="shared" si="27"/>
        <v>0</v>
      </c>
      <c r="Z419" s="103"/>
    </row>
    <row r="420" spans="2:26" ht="15.75" thickBot="1" x14ac:dyDescent="0.3">
      <c r="B420" s="253"/>
      <c r="C420" s="256"/>
      <c r="D420" s="259"/>
      <c r="E420" s="95"/>
      <c r="F420" s="94"/>
      <c r="G420" s="95"/>
      <c r="H420" s="94"/>
      <c r="I420" s="262"/>
      <c r="J420" s="264"/>
      <c r="K420" s="84"/>
      <c r="L420" s="84"/>
      <c r="M420" s="240"/>
      <c r="N420" s="237"/>
      <c r="O420" s="234"/>
      <c r="P420" s="136"/>
      <c r="Q420" s="136"/>
      <c r="R420" s="147"/>
      <c r="S420" s="148"/>
      <c r="T420" s="250"/>
      <c r="U420" s="104"/>
      <c r="V420" s="100">
        <f t="shared" si="24"/>
        <v>0</v>
      </c>
      <c r="W420" s="101" t="b">
        <f t="shared" si="25"/>
        <v>1</v>
      </c>
      <c r="X420" s="101" t="b">
        <f t="shared" si="26"/>
        <v>1</v>
      </c>
      <c r="Y420" s="102">
        <f t="shared" si="27"/>
        <v>0</v>
      </c>
      <c r="Z420" s="103"/>
    </row>
    <row r="421" spans="2:26" ht="15.75" thickBot="1" x14ac:dyDescent="0.3">
      <c r="B421" s="254"/>
      <c r="C421" s="257"/>
      <c r="D421" s="260"/>
      <c r="E421" s="96"/>
      <c r="F421" s="97"/>
      <c r="G421" s="96"/>
      <c r="H421" s="97"/>
      <c r="I421" s="263"/>
      <c r="J421" s="265"/>
      <c r="K421" s="89"/>
      <c r="L421" s="89"/>
      <c r="M421" s="241"/>
      <c r="N421" s="238"/>
      <c r="O421" s="235"/>
      <c r="P421" s="149"/>
      <c r="Q421" s="140"/>
      <c r="R421" s="150"/>
      <c r="S421" s="151"/>
      <c r="T421" s="251"/>
      <c r="U421" s="104"/>
      <c r="V421" s="100">
        <f t="shared" si="24"/>
        <v>0</v>
      </c>
      <c r="W421" s="101" t="b">
        <f t="shared" si="25"/>
        <v>1</v>
      </c>
      <c r="X421" s="101" t="b">
        <f t="shared" si="26"/>
        <v>1</v>
      </c>
      <c r="Y421" s="102">
        <f t="shared" si="27"/>
        <v>0</v>
      </c>
      <c r="Z421" s="103"/>
    </row>
    <row r="422" spans="2:26" ht="15.75" thickBot="1" x14ac:dyDescent="0.3">
      <c r="B422" s="252">
        <v>69</v>
      </c>
      <c r="C422" s="255"/>
      <c r="D422" s="258"/>
      <c r="E422" s="90"/>
      <c r="F422" s="98"/>
      <c r="G422" s="90"/>
      <c r="H422" s="91"/>
      <c r="I422" s="261"/>
      <c r="J422" s="264"/>
      <c r="K422" s="92"/>
      <c r="L422" s="84"/>
      <c r="M422" s="239"/>
      <c r="N422" s="236"/>
      <c r="O422" s="233"/>
      <c r="P422" s="143"/>
      <c r="Q422" s="133"/>
      <c r="R422" s="144"/>
      <c r="S422" s="145"/>
      <c r="T422" s="249"/>
      <c r="U422" s="104"/>
      <c r="V422" s="100">
        <f t="shared" si="24"/>
        <v>0</v>
      </c>
      <c r="W422" s="101" t="b">
        <f t="shared" si="25"/>
        <v>1</v>
      </c>
      <c r="X422" s="101" t="b">
        <f t="shared" si="26"/>
        <v>1</v>
      </c>
      <c r="Y422" s="102">
        <f t="shared" si="27"/>
        <v>0</v>
      </c>
      <c r="Z422" s="103"/>
    </row>
    <row r="423" spans="2:26" ht="15.75" thickBot="1" x14ac:dyDescent="0.3">
      <c r="B423" s="253"/>
      <c r="C423" s="256"/>
      <c r="D423" s="259"/>
      <c r="E423" s="93"/>
      <c r="F423" s="94"/>
      <c r="G423" s="95"/>
      <c r="H423" s="94"/>
      <c r="I423" s="262"/>
      <c r="J423" s="264"/>
      <c r="K423" s="84"/>
      <c r="L423" s="84"/>
      <c r="M423" s="240"/>
      <c r="N423" s="237"/>
      <c r="O423" s="234"/>
      <c r="P423" s="146"/>
      <c r="Q423" s="136"/>
      <c r="R423" s="147"/>
      <c r="S423" s="148"/>
      <c r="T423" s="250"/>
      <c r="U423" s="104"/>
      <c r="V423" s="100">
        <f t="shared" si="24"/>
        <v>0</v>
      </c>
      <c r="W423" s="101" t="b">
        <f t="shared" si="25"/>
        <v>1</v>
      </c>
      <c r="X423" s="101" t="b">
        <f t="shared" si="26"/>
        <v>1</v>
      </c>
      <c r="Y423" s="102">
        <f t="shared" si="27"/>
        <v>0</v>
      </c>
      <c r="Z423" s="103"/>
    </row>
    <row r="424" spans="2:26" ht="15.75" thickBot="1" x14ac:dyDescent="0.3">
      <c r="B424" s="253"/>
      <c r="C424" s="256"/>
      <c r="D424" s="259"/>
      <c r="E424" s="93"/>
      <c r="F424" s="94"/>
      <c r="G424" s="95"/>
      <c r="H424" s="94"/>
      <c r="I424" s="262"/>
      <c r="J424" s="264"/>
      <c r="K424" s="84"/>
      <c r="L424" s="84"/>
      <c r="M424" s="240"/>
      <c r="N424" s="237"/>
      <c r="O424" s="234"/>
      <c r="P424" s="136"/>
      <c r="Q424" s="136"/>
      <c r="R424" s="147"/>
      <c r="S424" s="148"/>
      <c r="T424" s="250"/>
      <c r="U424" s="104"/>
      <c r="V424" s="100">
        <f t="shared" si="24"/>
        <v>0</v>
      </c>
      <c r="W424" s="101" t="b">
        <f t="shared" si="25"/>
        <v>1</v>
      </c>
      <c r="X424" s="101" t="b">
        <f t="shared" si="26"/>
        <v>1</v>
      </c>
      <c r="Y424" s="102">
        <f t="shared" si="27"/>
        <v>0</v>
      </c>
      <c r="Z424" s="103"/>
    </row>
    <row r="425" spans="2:26" ht="15.75" thickBot="1" x14ac:dyDescent="0.3">
      <c r="B425" s="253"/>
      <c r="C425" s="256"/>
      <c r="D425" s="259"/>
      <c r="E425" s="95"/>
      <c r="F425" s="94"/>
      <c r="G425" s="95"/>
      <c r="H425" s="94"/>
      <c r="I425" s="262"/>
      <c r="J425" s="264"/>
      <c r="K425" s="84"/>
      <c r="L425" s="84"/>
      <c r="M425" s="240"/>
      <c r="N425" s="237"/>
      <c r="O425" s="234"/>
      <c r="P425" s="136"/>
      <c r="Q425" s="136"/>
      <c r="R425" s="147"/>
      <c r="S425" s="148"/>
      <c r="T425" s="250"/>
      <c r="U425" s="104"/>
      <c r="V425" s="100">
        <f t="shared" si="24"/>
        <v>0</v>
      </c>
      <c r="W425" s="101" t="b">
        <f t="shared" si="25"/>
        <v>1</v>
      </c>
      <c r="X425" s="101" t="b">
        <f t="shared" si="26"/>
        <v>1</v>
      </c>
      <c r="Y425" s="102">
        <f t="shared" si="27"/>
        <v>0</v>
      </c>
      <c r="Z425" s="103"/>
    </row>
    <row r="426" spans="2:26" ht="15.75" thickBot="1" x14ac:dyDescent="0.3">
      <c r="B426" s="253"/>
      <c r="C426" s="256"/>
      <c r="D426" s="259"/>
      <c r="E426" s="95"/>
      <c r="F426" s="94"/>
      <c r="G426" s="95"/>
      <c r="H426" s="94"/>
      <c r="I426" s="262"/>
      <c r="J426" s="264"/>
      <c r="K426" s="84"/>
      <c r="L426" s="84"/>
      <c r="M426" s="240"/>
      <c r="N426" s="237"/>
      <c r="O426" s="234"/>
      <c r="P426" s="136"/>
      <c r="Q426" s="136"/>
      <c r="R426" s="147"/>
      <c r="S426" s="148"/>
      <c r="T426" s="250"/>
      <c r="U426" s="104"/>
      <c r="V426" s="100">
        <f t="shared" si="24"/>
        <v>0</v>
      </c>
      <c r="W426" s="101" t="b">
        <f t="shared" si="25"/>
        <v>1</v>
      </c>
      <c r="X426" s="101" t="b">
        <f t="shared" si="26"/>
        <v>1</v>
      </c>
      <c r="Y426" s="102">
        <f t="shared" si="27"/>
        <v>0</v>
      </c>
      <c r="Z426" s="103"/>
    </row>
    <row r="427" spans="2:26" ht="15.75" thickBot="1" x14ac:dyDescent="0.3">
      <c r="B427" s="254"/>
      <c r="C427" s="257"/>
      <c r="D427" s="260"/>
      <c r="E427" s="96"/>
      <c r="F427" s="97"/>
      <c r="G427" s="96"/>
      <c r="H427" s="97"/>
      <c r="I427" s="263"/>
      <c r="J427" s="265"/>
      <c r="K427" s="89"/>
      <c r="L427" s="89"/>
      <c r="M427" s="241"/>
      <c r="N427" s="238"/>
      <c r="O427" s="235"/>
      <c r="P427" s="149"/>
      <c r="Q427" s="140"/>
      <c r="R427" s="150"/>
      <c r="S427" s="151"/>
      <c r="T427" s="251"/>
      <c r="U427" s="104"/>
      <c r="V427" s="100">
        <f t="shared" si="24"/>
        <v>0</v>
      </c>
      <c r="W427" s="101" t="b">
        <f t="shared" si="25"/>
        <v>1</v>
      </c>
      <c r="X427" s="101" t="b">
        <f t="shared" si="26"/>
        <v>1</v>
      </c>
      <c r="Y427" s="102">
        <f t="shared" si="27"/>
        <v>0</v>
      </c>
      <c r="Z427" s="103"/>
    </row>
    <row r="428" spans="2:26" ht="15.75" thickBot="1" x14ac:dyDescent="0.3">
      <c r="B428" s="252">
        <v>70</v>
      </c>
      <c r="C428" s="255"/>
      <c r="D428" s="258"/>
      <c r="E428" s="90"/>
      <c r="F428" s="98"/>
      <c r="G428" s="90"/>
      <c r="H428" s="91"/>
      <c r="I428" s="261"/>
      <c r="J428" s="264"/>
      <c r="K428" s="92"/>
      <c r="L428" s="84"/>
      <c r="M428" s="239"/>
      <c r="N428" s="236"/>
      <c r="O428" s="233"/>
      <c r="P428" s="143"/>
      <c r="Q428" s="133"/>
      <c r="R428" s="144"/>
      <c r="S428" s="145"/>
      <c r="T428" s="249"/>
      <c r="U428" s="104"/>
      <c r="V428" s="100">
        <f t="shared" si="24"/>
        <v>0</v>
      </c>
      <c r="W428" s="101" t="b">
        <f t="shared" si="25"/>
        <v>1</v>
      </c>
      <c r="X428" s="101" t="b">
        <f t="shared" si="26"/>
        <v>1</v>
      </c>
      <c r="Y428" s="102">
        <f t="shared" si="27"/>
        <v>0</v>
      </c>
      <c r="Z428" s="103"/>
    </row>
    <row r="429" spans="2:26" ht="15.75" thickBot="1" x14ac:dyDescent="0.3">
      <c r="B429" s="253"/>
      <c r="C429" s="256"/>
      <c r="D429" s="259"/>
      <c r="E429" s="93"/>
      <c r="F429" s="94"/>
      <c r="G429" s="95"/>
      <c r="H429" s="94"/>
      <c r="I429" s="262"/>
      <c r="J429" s="264"/>
      <c r="K429" s="84"/>
      <c r="L429" s="84"/>
      <c r="M429" s="240"/>
      <c r="N429" s="237"/>
      <c r="O429" s="234"/>
      <c r="P429" s="146"/>
      <c r="Q429" s="136"/>
      <c r="R429" s="147"/>
      <c r="S429" s="148"/>
      <c r="T429" s="250"/>
      <c r="U429" s="104"/>
      <c r="V429" s="100">
        <f t="shared" si="24"/>
        <v>0</v>
      </c>
      <c r="W429" s="101" t="b">
        <f t="shared" si="25"/>
        <v>1</v>
      </c>
      <c r="X429" s="101" t="b">
        <f t="shared" si="26"/>
        <v>1</v>
      </c>
      <c r="Y429" s="102">
        <f t="shared" si="27"/>
        <v>0</v>
      </c>
      <c r="Z429" s="103"/>
    </row>
    <row r="430" spans="2:26" ht="15.75" thickBot="1" x14ac:dyDescent="0.3">
      <c r="B430" s="253"/>
      <c r="C430" s="256"/>
      <c r="D430" s="259"/>
      <c r="E430" s="93"/>
      <c r="F430" s="94"/>
      <c r="G430" s="95"/>
      <c r="H430" s="94"/>
      <c r="I430" s="262"/>
      <c r="J430" s="264"/>
      <c r="K430" s="84"/>
      <c r="L430" s="84"/>
      <c r="M430" s="240"/>
      <c r="N430" s="237"/>
      <c r="O430" s="234"/>
      <c r="P430" s="136"/>
      <c r="Q430" s="136"/>
      <c r="R430" s="147"/>
      <c r="S430" s="148"/>
      <c r="T430" s="250"/>
      <c r="U430" s="104"/>
      <c r="V430" s="100">
        <f t="shared" si="24"/>
        <v>0</v>
      </c>
      <c r="W430" s="101" t="b">
        <f t="shared" si="25"/>
        <v>1</v>
      </c>
      <c r="X430" s="101" t="b">
        <f t="shared" si="26"/>
        <v>1</v>
      </c>
      <c r="Y430" s="102">
        <f t="shared" si="27"/>
        <v>0</v>
      </c>
      <c r="Z430" s="103"/>
    </row>
    <row r="431" spans="2:26" ht="15.75" thickBot="1" x14ac:dyDescent="0.3">
      <c r="B431" s="253"/>
      <c r="C431" s="256"/>
      <c r="D431" s="259"/>
      <c r="E431" s="95"/>
      <c r="F431" s="94"/>
      <c r="G431" s="95"/>
      <c r="H431" s="94"/>
      <c r="I431" s="262"/>
      <c r="J431" s="264"/>
      <c r="K431" s="84"/>
      <c r="L431" s="84"/>
      <c r="M431" s="240"/>
      <c r="N431" s="237"/>
      <c r="O431" s="234"/>
      <c r="P431" s="136"/>
      <c r="Q431" s="136"/>
      <c r="R431" s="147"/>
      <c r="S431" s="148"/>
      <c r="T431" s="250"/>
      <c r="U431" s="104"/>
      <c r="V431" s="100">
        <f t="shared" si="24"/>
        <v>0</v>
      </c>
      <c r="W431" s="101" t="b">
        <f t="shared" si="25"/>
        <v>1</v>
      </c>
      <c r="X431" s="101" t="b">
        <f t="shared" si="26"/>
        <v>1</v>
      </c>
      <c r="Y431" s="102">
        <f t="shared" si="27"/>
        <v>0</v>
      </c>
      <c r="Z431" s="103"/>
    </row>
    <row r="432" spans="2:26" ht="15.75" thickBot="1" x14ac:dyDescent="0.3">
      <c r="B432" s="253"/>
      <c r="C432" s="256"/>
      <c r="D432" s="259"/>
      <c r="E432" s="95"/>
      <c r="F432" s="94"/>
      <c r="G432" s="95"/>
      <c r="H432" s="94"/>
      <c r="I432" s="262"/>
      <c r="J432" s="264"/>
      <c r="K432" s="84"/>
      <c r="L432" s="84"/>
      <c r="M432" s="240"/>
      <c r="N432" s="237"/>
      <c r="O432" s="234"/>
      <c r="P432" s="136"/>
      <c r="Q432" s="136"/>
      <c r="R432" s="147"/>
      <c r="S432" s="148"/>
      <c r="T432" s="250"/>
      <c r="U432" s="104"/>
      <c r="V432" s="100">
        <f t="shared" si="24"/>
        <v>0</v>
      </c>
      <c r="W432" s="101" t="b">
        <f t="shared" si="25"/>
        <v>1</v>
      </c>
      <c r="X432" s="101" t="b">
        <f t="shared" si="26"/>
        <v>1</v>
      </c>
      <c r="Y432" s="102">
        <f t="shared" si="27"/>
        <v>0</v>
      </c>
      <c r="Z432" s="103"/>
    </row>
    <row r="433" spans="2:26" ht="15.75" thickBot="1" x14ac:dyDescent="0.3">
      <c r="B433" s="254"/>
      <c r="C433" s="257"/>
      <c r="D433" s="260"/>
      <c r="E433" s="96"/>
      <c r="F433" s="97"/>
      <c r="G433" s="96"/>
      <c r="H433" s="97"/>
      <c r="I433" s="263"/>
      <c r="J433" s="265"/>
      <c r="K433" s="89"/>
      <c r="L433" s="89"/>
      <c r="M433" s="241"/>
      <c r="N433" s="238"/>
      <c r="O433" s="235"/>
      <c r="P433" s="149"/>
      <c r="Q433" s="140"/>
      <c r="R433" s="150"/>
      <c r="S433" s="151"/>
      <c r="T433" s="251"/>
      <c r="U433" s="104"/>
      <c r="V433" s="100">
        <f t="shared" si="24"/>
        <v>0</v>
      </c>
      <c r="W433" s="101" t="b">
        <f t="shared" si="25"/>
        <v>1</v>
      </c>
      <c r="X433" s="101" t="b">
        <f t="shared" si="26"/>
        <v>1</v>
      </c>
      <c r="Y433" s="102">
        <f t="shared" si="27"/>
        <v>0</v>
      </c>
      <c r="Z433" s="103"/>
    </row>
    <row r="434" spans="2:26" ht="15.75" thickBot="1" x14ac:dyDescent="0.3">
      <c r="B434" s="252">
        <v>71</v>
      </c>
      <c r="C434" s="255"/>
      <c r="D434" s="258"/>
      <c r="E434" s="90"/>
      <c r="F434" s="98"/>
      <c r="G434" s="90"/>
      <c r="H434" s="91"/>
      <c r="I434" s="261"/>
      <c r="J434" s="264"/>
      <c r="K434" s="92"/>
      <c r="L434" s="84"/>
      <c r="M434" s="239"/>
      <c r="N434" s="236"/>
      <c r="O434" s="233"/>
      <c r="P434" s="143"/>
      <c r="Q434" s="133"/>
      <c r="R434" s="144"/>
      <c r="S434" s="145"/>
      <c r="T434" s="249"/>
      <c r="U434" s="104"/>
      <c r="V434" s="100">
        <f t="shared" si="24"/>
        <v>0</v>
      </c>
      <c r="W434" s="101" t="b">
        <f t="shared" si="25"/>
        <v>1</v>
      </c>
      <c r="X434" s="101" t="b">
        <f t="shared" si="26"/>
        <v>1</v>
      </c>
      <c r="Y434" s="102">
        <f t="shared" si="27"/>
        <v>0</v>
      </c>
      <c r="Z434" s="103"/>
    </row>
    <row r="435" spans="2:26" ht="15.75" thickBot="1" x14ac:dyDescent="0.3">
      <c r="B435" s="253"/>
      <c r="C435" s="256"/>
      <c r="D435" s="259"/>
      <c r="E435" s="93"/>
      <c r="F435" s="94"/>
      <c r="G435" s="95"/>
      <c r="H435" s="94"/>
      <c r="I435" s="262"/>
      <c r="J435" s="264"/>
      <c r="K435" s="84"/>
      <c r="L435" s="84"/>
      <c r="M435" s="240"/>
      <c r="N435" s="237"/>
      <c r="O435" s="234"/>
      <c r="P435" s="146"/>
      <c r="Q435" s="136"/>
      <c r="R435" s="147"/>
      <c r="S435" s="148"/>
      <c r="T435" s="250"/>
      <c r="U435" s="104"/>
      <c r="V435" s="100">
        <f t="shared" si="24"/>
        <v>0</v>
      </c>
      <c r="W435" s="101" t="b">
        <f t="shared" si="25"/>
        <v>1</v>
      </c>
      <c r="X435" s="101" t="b">
        <f t="shared" si="26"/>
        <v>1</v>
      </c>
      <c r="Y435" s="102">
        <f t="shared" si="27"/>
        <v>0</v>
      </c>
      <c r="Z435" s="103"/>
    </row>
    <row r="436" spans="2:26" ht="15.75" thickBot="1" x14ac:dyDescent="0.3">
      <c r="B436" s="253"/>
      <c r="C436" s="256"/>
      <c r="D436" s="259"/>
      <c r="E436" s="93"/>
      <c r="F436" s="94"/>
      <c r="G436" s="95"/>
      <c r="H436" s="94"/>
      <c r="I436" s="262"/>
      <c r="J436" s="264"/>
      <c r="K436" s="84"/>
      <c r="L436" s="84"/>
      <c r="M436" s="240"/>
      <c r="N436" s="237"/>
      <c r="O436" s="234"/>
      <c r="P436" s="136"/>
      <c r="Q436" s="136"/>
      <c r="R436" s="147"/>
      <c r="S436" s="148"/>
      <c r="T436" s="250"/>
      <c r="U436" s="104"/>
      <c r="V436" s="100">
        <f t="shared" si="24"/>
        <v>0</v>
      </c>
      <c r="W436" s="101" t="b">
        <f t="shared" si="25"/>
        <v>1</v>
      </c>
      <c r="X436" s="101" t="b">
        <f t="shared" si="26"/>
        <v>1</v>
      </c>
      <c r="Y436" s="102">
        <f t="shared" si="27"/>
        <v>0</v>
      </c>
      <c r="Z436" s="103"/>
    </row>
    <row r="437" spans="2:26" ht="15.75" thickBot="1" x14ac:dyDescent="0.3">
      <c r="B437" s="253"/>
      <c r="C437" s="256"/>
      <c r="D437" s="259"/>
      <c r="E437" s="95"/>
      <c r="F437" s="94"/>
      <c r="G437" s="95"/>
      <c r="H437" s="94"/>
      <c r="I437" s="262"/>
      <c r="J437" s="264"/>
      <c r="K437" s="84"/>
      <c r="L437" s="84"/>
      <c r="M437" s="240"/>
      <c r="N437" s="237"/>
      <c r="O437" s="234"/>
      <c r="P437" s="136"/>
      <c r="Q437" s="136"/>
      <c r="R437" s="147"/>
      <c r="S437" s="148"/>
      <c r="T437" s="250"/>
      <c r="U437" s="104"/>
      <c r="V437" s="100">
        <f t="shared" si="24"/>
        <v>0</v>
      </c>
      <c r="W437" s="101" t="b">
        <f t="shared" si="25"/>
        <v>1</v>
      </c>
      <c r="X437" s="101" t="b">
        <f t="shared" si="26"/>
        <v>1</v>
      </c>
      <c r="Y437" s="102">
        <f t="shared" si="27"/>
        <v>0</v>
      </c>
      <c r="Z437" s="103"/>
    </row>
    <row r="438" spans="2:26" ht="15.75" thickBot="1" x14ac:dyDescent="0.3">
      <c r="B438" s="253"/>
      <c r="C438" s="256"/>
      <c r="D438" s="259"/>
      <c r="E438" s="95"/>
      <c r="F438" s="94"/>
      <c r="G438" s="95"/>
      <c r="H438" s="94"/>
      <c r="I438" s="262"/>
      <c r="J438" s="264"/>
      <c r="K438" s="84"/>
      <c r="L438" s="84"/>
      <c r="M438" s="240"/>
      <c r="N438" s="237"/>
      <c r="O438" s="234"/>
      <c r="P438" s="136"/>
      <c r="Q438" s="136"/>
      <c r="R438" s="147"/>
      <c r="S438" s="148"/>
      <c r="T438" s="250"/>
      <c r="U438" s="104"/>
      <c r="V438" s="100">
        <f t="shared" si="24"/>
        <v>0</v>
      </c>
      <c r="W438" s="101" t="b">
        <f t="shared" si="25"/>
        <v>1</v>
      </c>
      <c r="X438" s="101" t="b">
        <f t="shared" si="26"/>
        <v>1</v>
      </c>
      <c r="Y438" s="102">
        <f t="shared" si="27"/>
        <v>0</v>
      </c>
      <c r="Z438" s="103"/>
    </row>
    <row r="439" spans="2:26" ht="15.75" thickBot="1" x14ac:dyDescent="0.3">
      <c r="B439" s="254"/>
      <c r="C439" s="257"/>
      <c r="D439" s="260"/>
      <c r="E439" s="96"/>
      <c r="F439" s="97"/>
      <c r="G439" s="96"/>
      <c r="H439" s="97"/>
      <c r="I439" s="263"/>
      <c r="J439" s="265"/>
      <c r="K439" s="89"/>
      <c r="L439" s="89"/>
      <c r="M439" s="241"/>
      <c r="N439" s="238"/>
      <c r="O439" s="235"/>
      <c r="P439" s="149"/>
      <c r="Q439" s="140"/>
      <c r="R439" s="150"/>
      <c r="S439" s="151"/>
      <c r="T439" s="251"/>
      <c r="U439" s="104"/>
      <c r="V439" s="100">
        <f t="shared" si="24"/>
        <v>0</v>
      </c>
      <c r="W439" s="101" t="b">
        <f t="shared" si="25"/>
        <v>1</v>
      </c>
      <c r="X439" s="101" t="b">
        <f t="shared" si="26"/>
        <v>1</v>
      </c>
      <c r="Y439" s="102">
        <f t="shared" si="27"/>
        <v>0</v>
      </c>
      <c r="Z439" s="103"/>
    </row>
    <row r="440" spans="2:26" ht="15.75" thickBot="1" x14ac:dyDescent="0.3">
      <c r="B440" s="252">
        <v>72</v>
      </c>
      <c r="C440" s="255"/>
      <c r="D440" s="258"/>
      <c r="E440" s="90"/>
      <c r="F440" s="98"/>
      <c r="G440" s="90"/>
      <c r="H440" s="91"/>
      <c r="I440" s="261"/>
      <c r="J440" s="264"/>
      <c r="K440" s="92"/>
      <c r="L440" s="84"/>
      <c r="M440" s="239"/>
      <c r="N440" s="236"/>
      <c r="O440" s="233"/>
      <c r="P440" s="143"/>
      <c r="Q440" s="133"/>
      <c r="R440" s="144"/>
      <c r="S440" s="145"/>
      <c r="T440" s="249"/>
      <c r="U440" s="104"/>
      <c r="V440" s="100">
        <f t="shared" si="24"/>
        <v>0</v>
      </c>
      <c r="W440" s="101" t="b">
        <f t="shared" si="25"/>
        <v>1</v>
      </c>
      <c r="X440" s="101" t="b">
        <f t="shared" si="26"/>
        <v>1</v>
      </c>
      <c r="Y440" s="102">
        <f t="shared" si="27"/>
        <v>0</v>
      </c>
      <c r="Z440" s="103"/>
    </row>
    <row r="441" spans="2:26" ht="15.75" thickBot="1" x14ac:dyDescent="0.3">
      <c r="B441" s="253"/>
      <c r="C441" s="256"/>
      <c r="D441" s="259"/>
      <c r="E441" s="93"/>
      <c r="F441" s="94"/>
      <c r="G441" s="95"/>
      <c r="H441" s="94"/>
      <c r="I441" s="262"/>
      <c r="J441" s="264"/>
      <c r="K441" s="84"/>
      <c r="L441" s="84"/>
      <c r="M441" s="240"/>
      <c r="N441" s="237"/>
      <c r="O441" s="234"/>
      <c r="P441" s="146"/>
      <c r="Q441" s="136"/>
      <c r="R441" s="147"/>
      <c r="S441" s="148"/>
      <c r="T441" s="250"/>
      <c r="U441" s="104"/>
      <c r="V441" s="100">
        <f t="shared" si="24"/>
        <v>0</v>
      </c>
      <c r="W441" s="101" t="b">
        <f t="shared" si="25"/>
        <v>1</v>
      </c>
      <c r="X441" s="101" t="b">
        <f t="shared" si="26"/>
        <v>1</v>
      </c>
      <c r="Y441" s="102">
        <f t="shared" si="27"/>
        <v>0</v>
      </c>
      <c r="Z441" s="103"/>
    </row>
    <row r="442" spans="2:26" ht="15.75" thickBot="1" x14ac:dyDescent="0.3">
      <c r="B442" s="253"/>
      <c r="C442" s="256"/>
      <c r="D442" s="259"/>
      <c r="E442" s="93"/>
      <c r="F442" s="94"/>
      <c r="G442" s="95"/>
      <c r="H442" s="94"/>
      <c r="I442" s="262"/>
      <c r="J442" s="264"/>
      <c r="K442" s="84"/>
      <c r="L442" s="84"/>
      <c r="M442" s="240"/>
      <c r="N442" s="237"/>
      <c r="O442" s="234"/>
      <c r="P442" s="136"/>
      <c r="Q442" s="136"/>
      <c r="R442" s="147"/>
      <c r="S442" s="148"/>
      <c r="T442" s="250"/>
      <c r="U442" s="104"/>
      <c r="V442" s="100">
        <f t="shared" si="24"/>
        <v>0</v>
      </c>
      <c r="W442" s="101" t="b">
        <f t="shared" si="25"/>
        <v>1</v>
      </c>
      <c r="X442" s="101" t="b">
        <f t="shared" si="26"/>
        <v>1</v>
      </c>
      <c r="Y442" s="102">
        <f t="shared" si="27"/>
        <v>0</v>
      </c>
      <c r="Z442" s="103"/>
    </row>
    <row r="443" spans="2:26" ht="15.75" thickBot="1" x14ac:dyDescent="0.3">
      <c r="B443" s="253"/>
      <c r="C443" s="256"/>
      <c r="D443" s="259"/>
      <c r="E443" s="95"/>
      <c r="F443" s="94"/>
      <c r="G443" s="95"/>
      <c r="H443" s="94"/>
      <c r="I443" s="262"/>
      <c r="J443" s="264"/>
      <c r="K443" s="84"/>
      <c r="L443" s="84"/>
      <c r="M443" s="240"/>
      <c r="N443" s="237"/>
      <c r="O443" s="234"/>
      <c r="P443" s="136"/>
      <c r="Q443" s="136"/>
      <c r="R443" s="147"/>
      <c r="S443" s="148"/>
      <c r="T443" s="250"/>
      <c r="U443" s="104"/>
      <c r="V443" s="100">
        <f t="shared" si="24"/>
        <v>0</v>
      </c>
      <c r="W443" s="101" t="b">
        <f t="shared" si="25"/>
        <v>1</v>
      </c>
      <c r="X443" s="101" t="b">
        <f t="shared" si="26"/>
        <v>1</v>
      </c>
      <c r="Y443" s="102">
        <f t="shared" si="27"/>
        <v>0</v>
      </c>
      <c r="Z443" s="103"/>
    </row>
    <row r="444" spans="2:26" ht="15.75" thickBot="1" x14ac:dyDescent="0.3">
      <c r="B444" s="253"/>
      <c r="C444" s="256"/>
      <c r="D444" s="259"/>
      <c r="E444" s="95"/>
      <c r="F444" s="94"/>
      <c r="G444" s="95"/>
      <c r="H444" s="94"/>
      <c r="I444" s="262"/>
      <c r="J444" s="264"/>
      <c r="K444" s="84"/>
      <c r="L444" s="84"/>
      <c r="M444" s="240"/>
      <c r="N444" s="237"/>
      <c r="O444" s="234"/>
      <c r="P444" s="136"/>
      <c r="Q444" s="136"/>
      <c r="R444" s="147"/>
      <c r="S444" s="148"/>
      <c r="T444" s="250"/>
      <c r="U444" s="104"/>
      <c r="V444" s="100">
        <f t="shared" si="24"/>
        <v>0</v>
      </c>
      <c r="W444" s="101" t="b">
        <f t="shared" si="25"/>
        <v>1</v>
      </c>
      <c r="X444" s="101" t="b">
        <f t="shared" si="26"/>
        <v>1</v>
      </c>
      <c r="Y444" s="102">
        <f t="shared" si="27"/>
        <v>0</v>
      </c>
      <c r="Z444" s="103"/>
    </row>
    <row r="445" spans="2:26" ht="15.75" thickBot="1" x14ac:dyDescent="0.3">
      <c r="B445" s="254"/>
      <c r="C445" s="257"/>
      <c r="D445" s="260"/>
      <c r="E445" s="96"/>
      <c r="F445" s="97"/>
      <c r="G445" s="96"/>
      <c r="H445" s="97"/>
      <c r="I445" s="263"/>
      <c r="J445" s="265"/>
      <c r="K445" s="89"/>
      <c r="L445" s="89"/>
      <c r="M445" s="241"/>
      <c r="N445" s="238"/>
      <c r="O445" s="235"/>
      <c r="P445" s="149"/>
      <c r="Q445" s="140"/>
      <c r="R445" s="150"/>
      <c r="S445" s="151"/>
      <c r="T445" s="251"/>
      <c r="U445" s="104"/>
      <c r="V445" s="100">
        <f t="shared" si="24"/>
        <v>0</v>
      </c>
      <c r="W445" s="101" t="b">
        <f t="shared" si="25"/>
        <v>1</v>
      </c>
      <c r="X445" s="101" t="b">
        <f t="shared" si="26"/>
        <v>1</v>
      </c>
      <c r="Y445" s="102">
        <f t="shared" si="27"/>
        <v>0</v>
      </c>
      <c r="Z445" s="103"/>
    </row>
    <row r="446" spans="2:26" ht="15.75" thickBot="1" x14ac:dyDescent="0.3">
      <c r="B446" s="252">
        <v>73</v>
      </c>
      <c r="C446" s="255"/>
      <c r="D446" s="258"/>
      <c r="E446" s="90"/>
      <c r="F446" s="98"/>
      <c r="G446" s="90"/>
      <c r="H446" s="91"/>
      <c r="I446" s="261"/>
      <c r="J446" s="264"/>
      <c r="K446" s="92"/>
      <c r="L446" s="84"/>
      <c r="M446" s="239"/>
      <c r="N446" s="236"/>
      <c r="O446" s="233"/>
      <c r="P446" s="143"/>
      <c r="Q446" s="133"/>
      <c r="R446" s="144"/>
      <c r="S446" s="145"/>
      <c r="T446" s="249"/>
      <c r="U446" s="104"/>
      <c r="V446" s="100">
        <f t="shared" si="24"/>
        <v>0</v>
      </c>
      <c r="W446" s="101" t="b">
        <f t="shared" si="25"/>
        <v>1</v>
      </c>
      <c r="X446" s="101" t="b">
        <f t="shared" si="26"/>
        <v>1</v>
      </c>
      <c r="Y446" s="102">
        <f t="shared" si="27"/>
        <v>0</v>
      </c>
      <c r="Z446" s="103"/>
    </row>
    <row r="447" spans="2:26" ht="15.75" thickBot="1" x14ac:dyDescent="0.3">
      <c r="B447" s="253"/>
      <c r="C447" s="256"/>
      <c r="D447" s="259"/>
      <c r="E447" s="93"/>
      <c r="F447" s="94"/>
      <c r="G447" s="95"/>
      <c r="H447" s="94"/>
      <c r="I447" s="262"/>
      <c r="J447" s="264"/>
      <c r="K447" s="84"/>
      <c r="L447" s="84"/>
      <c r="M447" s="240"/>
      <c r="N447" s="237"/>
      <c r="O447" s="234"/>
      <c r="P447" s="146"/>
      <c r="Q447" s="136"/>
      <c r="R447" s="147"/>
      <c r="S447" s="148"/>
      <c r="T447" s="250"/>
      <c r="U447" s="104"/>
      <c r="V447" s="100">
        <f t="shared" si="24"/>
        <v>0</v>
      </c>
      <c r="W447" s="101" t="b">
        <f t="shared" si="25"/>
        <v>1</v>
      </c>
      <c r="X447" s="101" t="b">
        <f t="shared" si="26"/>
        <v>1</v>
      </c>
      <c r="Y447" s="102">
        <f t="shared" si="27"/>
        <v>0</v>
      </c>
      <c r="Z447" s="103"/>
    </row>
    <row r="448" spans="2:26" ht="15.75" thickBot="1" x14ac:dyDescent="0.3">
      <c r="B448" s="253"/>
      <c r="C448" s="256"/>
      <c r="D448" s="259"/>
      <c r="E448" s="93"/>
      <c r="F448" s="94"/>
      <c r="G448" s="95"/>
      <c r="H448" s="94"/>
      <c r="I448" s="262"/>
      <c r="J448" s="264"/>
      <c r="K448" s="84"/>
      <c r="L448" s="84"/>
      <c r="M448" s="240"/>
      <c r="N448" s="237"/>
      <c r="O448" s="234"/>
      <c r="P448" s="136"/>
      <c r="Q448" s="136"/>
      <c r="R448" s="147"/>
      <c r="S448" s="148"/>
      <c r="T448" s="250"/>
      <c r="U448" s="104"/>
      <c r="V448" s="100">
        <f t="shared" si="24"/>
        <v>0</v>
      </c>
      <c r="W448" s="101" t="b">
        <f t="shared" si="25"/>
        <v>1</v>
      </c>
      <c r="X448" s="101" t="b">
        <f t="shared" si="26"/>
        <v>1</v>
      </c>
      <c r="Y448" s="102">
        <f t="shared" si="27"/>
        <v>0</v>
      </c>
      <c r="Z448" s="103"/>
    </row>
    <row r="449" spans="2:26" ht="15.75" thickBot="1" x14ac:dyDescent="0.3">
      <c r="B449" s="253"/>
      <c r="C449" s="256"/>
      <c r="D449" s="259"/>
      <c r="E449" s="95"/>
      <c r="F449" s="94"/>
      <c r="G449" s="95"/>
      <c r="H449" s="94"/>
      <c r="I449" s="262"/>
      <c r="J449" s="264"/>
      <c r="K449" s="84"/>
      <c r="L449" s="84"/>
      <c r="M449" s="240"/>
      <c r="N449" s="237"/>
      <c r="O449" s="234"/>
      <c r="P449" s="136"/>
      <c r="Q449" s="136"/>
      <c r="R449" s="147"/>
      <c r="S449" s="148"/>
      <c r="T449" s="250"/>
      <c r="U449" s="104"/>
      <c r="V449" s="100">
        <f t="shared" si="24"/>
        <v>0</v>
      </c>
      <c r="W449" s="101" t="b">
        <f t="shared" si="25"/>
        <v>1</v>
      </c>
      <c r="X449" s="101" t="b">
        <f t="shared" si="26"/>
        <v>1</v>
      </c>
      <c r="Y449" s="102">
        <f t="shared" si="27"/>
        <v>0</v>
      </c>
      <c r="Z449" s="103"/>
    </row>
    <row r="450" spans="2:26" ht="15.75" thickBot="1" x14ac:dyDescent="0.3">
      <c r="B450" s="253"/>
      <c r="C450" s="256"/>
      <c r="D450" s="259"/>
      <c r="E450" s="95"/>
      <c r="F450" s="94"/>
      <c r="G450" s="95"/>
      <c r="H450" s="94"/>
      <c r="I450" s="262"/>
      <c r="J450" s="264"/>
      <c r="K450" s="84"/>
      <c r="L450" s="84"/>
      <c r="M450" s="240"/>
      <c r="N450" s="237"/>
      <c r="O450" s="234"/>
      <c r="P450" s="136"/>
      <c r="Q450" s="136"/>
      <c r="R450" s="147"/>
      <c r="S450" s="148"/>
      <c r="T450" s="250"/>
      <c r="U450" s="104"/>
      <c r="V450" s="100">
        <f t="shared" si="24"/>
        <v>0</v>
      </c>
      <c r="W450" s="101" t="b">
        <f t="shared" si="25"/>
        <v>1</v>
      </c>
      <c r="X450" s="101" t="b">
        <f t="shared" si="26"/>
        <v>1</v>
      </c>
      <c r="Y450" s="102">
        <f t="shared" si="27"/>
        <v>0</v>
      </c>
      <c r="Z450" s="103"/>
    </row>
    <row r="451" spans="2:26" ht="15.75" thickBot="1" x14ac:dyDescent="0.3">
      <c r="B451" s="254"/>
      <c r="C451" s="257"/>
      <c r="D451" s="260"/>
      <c r="E451" s="96"/>
      <c r="F451" s="97"/>
      <c r="G451" s="96"/>
      <c r="H451" s="97"/>
      <c r="I451" s="263"/>
      <c r="J451" s="265"/>
      <c r="K451" s="89"/>
      <c r="L451" s="89"/>
      <c r="M451" s="241"/>
      <c r="N451" s="238"/>
      <c r="O451" s="235"/>
      <c r="P451" s="149"/>
      <c r="Q451" s="140"/>
      <c r="R451" s="150"/>
      <c r="S451" s="151"/>
      <c r="T451" s="251"/>
      <c r="U451" s="104"/>
      <c r="V451" s="100">
        <f t="shared" si="24"/>
        <v>0</v>
      </c>
      <c r="W451" s="101" t="b">
        <f t="shared" si="25"/>
        <v>1</v>
      </c>
      <c r="X451" s="101" t="b">
        <f t="shared" si="26"/>
        <v>1</v>
      </c>
      <c r="Y451" s="102">
        <f t="shared" si="27"/>
        <v>0</v>
      </c>
      <c r="Z451" s="103"/>
    </row>
    <row r="452" spans="2:26" ht="15.75" thickBot="1" x14ac:dyDescent="0.3">
      <c r="B452" s="252">
        <v>74</v>
      </c>
      <c r="C452" s="255"/>
      <c r="D452" s="258"/>
      <c r="E452" s="90"/>
      <c r="F452" s="98"/>
      <c r="G452" s="90"/>
      <c r="H452" s="91"/>
      <c r="I452" s="261"/>
      <c r="J452" s="264"/>
      <c r="K452" s="92"/>
      <c r="L452" s="84"/>
      <c r="M452" s="239"/>
      <c r="N452" s="236"/>
      <c r="O452" s="233"/>
      <c r="P452" s="143"/>
      <c r="Q452" s="133"/>
      <c r="R452" s="144"/>
      <c r="S452" s="145"/>
      <c r="T452" s="249"/>
      <c r="U452" s="104"/>
      <c r="V452" s="100">
        <f t="shared" si="24"/>
        <v>0</v>
      </c>
      <c r="W452" s="101" t="b">
        <f t="shared" si="25"/>
        <v>1</v>
      </c>
      <c r="X452" s="101" t="b">
        <f t="shared" si="26"/>
        <v>1</v>
      </c>
      <c r="Y452" s="102">
        <f t="shared" si="27"/>
        <v>0</v>
      </c>
      <c r="Z452" s="103"/>
    </row>
    <row r="453" spans="2:26" ht="15.75" thickBot="1" x14ac:dyDescent="0.3">
      <c r="B453" s="253"/>
      <c r="C453" s="256"/>
      <c r="D453" s="259"/>
      <c r="E453" s="93"/>
      <c r="F453" s="94"/>
      <c r="G453" s="95"/>
      <c r="H453" s="94"/>
      <c r="I453" s="262"/>
      <c r="J453" s="264"/>
      <c r="K453" s="84"/>
      <c r="L453" s="84"/>
      <c r="M453" s="240"/>
      <c r="N453" s="237"/>
      <c r="O453" s="234"/>
      <c r="P453" s="146"/>
      <c r="Q453" s="136"/>
      <c r="R453" s="147"/>
      <c r="S453" s="148"/>
      <c r="T453" s="250"/>
      <c r="U453" s="104"/>
      <c r="V453" s="100">
        <f t="shared" si="24"/>
        <v>0</v>
      </c>
      <c r="W453" s="101" t="b">
        <f t="shared" si="25"/>
        <v>1</v>
      </c>
      <c r="X453" s="101" t="b">
        <f t="shared" si="26"/>
        <v>1</v>
      </c>
      <c r="Y453" s="102">
        <f t="shared" si="27"/>
        <v>0</v>
      </c>
      <c r="Z453" s="103"/>
    </row>
    <row r="454" spans="2:26" ht="15.75" thickBot="1" x14ac:dyDescent="0.3">
      <c r="B454" s="253"/>
      <c r="C454" s="256"/>
      <c r="D454" s="259"/>
      <c r="E454" s="93"/>
      <c r="F454" s="94"/>
      <c r="G454" s="95"/>
      <c r="H454" s="94"/>
      <c r="I454" s="262"/>
      <c r="J454" s="264"/>
      <c r="K454" s="84"/>
      <c r="L454" s="84"/>
      <c r="M454" s="240"/>
      <c r="N454" s="237"/>
      <c r="O454" s="234"/>
      <c r="P454" s="136"/>
      <c r="Q454" s="136"/>
      <c r="R454" s="147"/>
      <c r="S454" s="148"/>
      <c r="T454" s="250"/>
      <c r="U454" s="104"/>
      <c r="V454" s="100">
        <f t="shared" si="24"/>
        <v>0</v>
      </c>
      <c r="W454" s="101" t="b">
        <f t="shared" si="25"/>
        <v>1</v>
      </c>
      <c r="X454" s="101" t="b">
        <f t="shared" si="26"/>
        <v>1</v>
      </c>
      <c r="Y454" s="102">
        <f t="shared" si="27"/>
        <v>0</v>
      </c>
      <c r="Z454" s="103"/>
    </row>
    <row r="455" spans="2:26" ht="15.75" thickBot="1" x14ac:dyDescent="0.3">
      <c r="B455" s="253"/>
      <c r="C455" s="256"/>
      <c r="D455" s="259"/>
      <c r="E455" s="95"/>
      <c r="F455" s="94"/>
      <c r="G455" s="95"/>
      <c r="H455" s="94"/>
      <c r="I455" s="262"/>
      <c r="J455" s="264"/>
      <c r="K455" s="84"/>
      <c r="L455" s="84"/>
      <c r="M455" s="240"/>
      <c r="N455" s="237"/>
      <c r="O455" s="234"/>
      <c r="P455" s="136"/>
      <c r="Q455" s="136"/>
      <c r="R455" s="147"/>
      <c r="S455" s="148"/>
      <c r="T455" s="250"/>
      <c r="U455" s="104"/>
      <c r="V455" s="100">
        <f t="shared" si="24"/>
        <v>0</v>
      </c>
      <c r="W455" s="101" t="b">
        <f t="shared" si="25"/>
        <v>1</v>
      </c>
      <c r="X455" s="101" t="b">
        <f t="shared" si="26"/>
        <v>1</v>
      </c>
      <c r="Y455" s="102">
        <f t="shared" si="27"/>
        <v>0</v>
      </c>
      <c r="Z455" s="103"/>
    </row>
    <row r="456" spans="2:26" ht="15.75" thickBot="1" x14ac:dyDescent="0.3">
      <c r="B456" s="253"/>
      <c r="C456" s="256"/>
      <c r="D456" s="259"/>
      <c r="E456" s="95"/>
      <c r="F456" s="94"/>
      <c r="G456" s="95"/>
      <c r="H456" s="94"/>
      <c r="I456" s="262"/>
      <c r="J456" s="264"/>
      <c r="K456" s="84"/>
      <c r="L456" s="84"/>
      <c r="M456" s="240"/>
      <c r="N456" s="237"/>
      <c r="O456" s="234"/>
      <c r="P456" s="136"/>
      <c r="Q456" s="136"/>
      <c r="R456" s="147"/>
      <c r="S456" s="148"/>
      <c r="T456" s="250"/>
      <c r="U456" s="104"/>
      <c r="V456" s="100">
        <f t="shared" si="24"/>
        <v>0</v>
      </c>
      <c r="W456" s="101" t="b">
        <f t="shared" si="25"/>
        <v>1</v>
      </c>
      <c r="X456" s="101" t="b">
        <f t="shared" si="26"/>
        <v>1</v>
      </c>
      <c r="Y456" s="102">
        <f t="shared" si="27"/>
        <v>0</v>
      </c>
      <c r="Z456" s="103"/>
    </row>
    <row r="457" spans="2:26" ht="15.75" thickBot="1" x14ac:dyDescent="0.3">
      <c r="B457" s="254"/>
      <c r="C457" s="257"/>
      <c r="D457" s="260"/>
      <c r="E457" s="96"/>
      <c r="F457" s="97"/>
      <c r="G457" s="96"/>
      <c r="H457" s="97"/>
      <c r="I457" s="263"/>
      <c r="J457" s="265"/>
      <c r="K457" s="89"/>
      <c r="L457" s="89"/>
      <c r="M457" s="241"/>
      <c r="N457" s="238"/>
      <c r="O457" s="235"/>
      <c r="P457" s="149"/>
      <c r="Q457" s="140"/>
      <c r="R457" s="150"/>
      <c r="S457" s="151"/>
      <c r="T457" s="251"/>
      <c r="U457" s="104"/>
      <c r="V457" s="100">
        <f t="shared" si="24"/>
        <v>0</v>
      </c>
      <c r="W457" s="101" t="b">
        <f t="shared" si="25"/>
        <v>1</v>
      </c>
      <c r="X457" s="101" t="b">
        <f t="shared" si="26"/>
        <v>1</v>
      </c>
      <c r="Y457" s="102">
        <f t="shared" si="27"/>
        <v>0</v>
      </c>
      <c r="Z457" s="103"/>
    </row>
    <row r="458" spans="2:26" ht="15.75" thickBot="1" x14ac:dyDescent="0.3">
      <c r="B458" s="252">
        <v>75</v>
      </c>
      <c r="C458" s="255"/>
      <c r="D458" s="258"/>
      <c r="E458" s="90"/>
      <c r="F458" s="98"/>
      <c r="G458" s="90"/>
      <c r="H458" s="91"/>
      <c r="I458" s="261"/>
      <c r="J458" s="264"/>
      <c r="K458" s="92"/>
      <c r="L458" s="84"/>
      <c r="M458" s="239"/>
      <c r="N458" s="236"/>
      <c r="O458" s="233"/>
      <c r="P458" s="143"/>
      <c r="Q458" s="133"/>
      <c r="R458" s="144"/>
      <c r="S458" s="145"/>
      <c r="T458" s="249"/>
      <c r="V458" s="100">
        <f t="shared" si="24"/>
        <v>0</v>
      </c>
      <c r="W458" s="101" t="b">
        <f t="shared" si="25"/>
        <v>1</v>
      </c>
      <c r="X458" s="101" t="b">
        <f t="shared" si="26"/>
        <v>1</v>
      </c>
      <c r="Y458" s="102">
        <f t="shared" ref="Y458:Y489" si="28">IF(AND(W458=TRUE, X458=TRUE), V458, 0)</f>
        <v>0</v>
      </c>
      <c r="Z458" s="103"/>
    </row>
    <row r="459" spans="2:26" ht="15.75" thickBot="1" x14ac:dyDescent="0.3">
      <c r="B459" s="253"/>
      <c r="C459" s="256"/>
      <c r="D459" s="259"/>
      <c r="E459" s="93"/>
      <c r="F459" s="94"/>
      <c r="G459" s="95"/>
      <c r="H459" s="94"/>
      <c r="I459" s="262"/>
      <c r="J459" s="264"/>
      <c r="K459" s="84"/>
      <c r="L459" s="84"/>
      <c r="M459" s="240"/>
      <c r="N459" s="237"/>
      <c r="O459" s="234"/>
      <c r="P459" s="146"/>
      <c r="Q459" s="136"/>
      <c r="R459" s="147"/>
      <c r="S459" s="148"/>
      <c r="T459" s="250"/>
      <c r="V459" s="100">
        <f t="shared" si="24"/>
        <v>0</v>
      </c>
      <c r="W459" s="101" t="b">
        <f t="shared" si="25"/>
        <v>1</v>
      </c>
      <c r="X459" s="101" t="b">
        <f t="shared" si="26"/>
        <v>1</v>
      </c>
      <c r="Y459" s="102">
        <f t="shared" si="28"/>
        <v>0</v>
      </c>
      <c r="Z459" s="103"/>
    </row>
    <row r="460" spans="2:26" ht="15.75" thickBot="1" x14ac:dyDescent="0.3">
      <c r="B460" s="253"/>
      <c r="C460" s="256"/>
      <c r="D460" s="259"/>
      <c r="E460" s="93"/>
      <c r="F460" s="94"/>
      <c r="G460" s="95"/>
      <c r="H460" s="94"/>
      <c r="I460" s="262"/>
      <c r="J460" s="264"/>
      <c r="K460" s="84"/>
      <c r="L460" s="84"/>
      <c r="M460" s="240"/>
      <c r="N460" s="237"/>
      <c r="O460" s="234"/>
      <c r="P460" s="136"/>
      <c r="Q460" s="136"/>
      <c r="R460" s="147"/>
      <c r="S460" s="148"/>
      <c r="T460" s="250"/>
      <c r="V460" s="100">
        <f t="shared" si="24"/>
        <v>0</v>
      </c>
      <c r="W460" s="101" t="b">
        <f t="shared" si="25"/>
        <v>1</v>
      </c>
      <c r="X460" s="101" t="b">
        <f t="shared" si="26"/>
        <v>1</v>
      </c>
      <c r="Y460" s="102">
        <f t="shared" si="28"/>
        <v>0</v>
      </c>
      <c r="Z460" s="103"/>
    </row>
    <row r="461" spans="2:26" ht="15.75" thickBot="1" x14ac:dyDescent="0.3">
      <c r="B461" s="253"/>
      <c r="C461" s="256"/>
      <c r="D461" s="259"/>
      <c r="E461" s="95"/>
      <c r="F461" s="94"/>
      <c r="G461" s="95"/>
      <c r="H461" s="94"/>
      <c r="I461" s="262"/>
      <c r="J461" s="264"/>
      <c r="K461" s="84"/>
      <c r="L461" s="84"/>
      <c r="M461" s="240"/>
      <c r="N461" s="237"/>
      <c r="O461" s="234"/>
      <c r="P461" s="136"/>
      <c r="Q461" s="136"/>
      <c r="R461" s="147"/>
      <c r="S461" s="148"/>
      <c r="T461" s="250"/>
      <c r="V461" s="100">
        <f t="shared" si="24"/>
        <v>0</v>
      </c>
      <c r="W461" s="101" t="b">
        <f t="shared" si="25"/>
        <v>1</v>
      </c>
      <c r="X461" s="101" t="b">
        <f t="shared" si="26"/>
        <v>1</v>
      </c>
      <c r="Y461" s="102">
        <f t="shared" si="28"/>
        <v>0</v>
      </c>
      <c r="Z461" s="103"/>
    </row>
    <row r="462" spans="2:26" ht="15.75" thickBot="1" x14ac:dyDescent="0.3">
      <c r="B462" s="253"/>
      <c r="C462" s="256"/>
      <c r="D462" s="259"/>
      <c r="E462" s="95"/>
      <c r="F462" s="94"/>
      <c r="G462" s="95"/>
      <c r="H462" s="94"/>
      <c r="I462" s="262"/>
      <c r="J462" s="264"/>
      <c r="K462" s="84"/>
      <c r="L462" s="84"/>
      <c r="M462" s="240"/>
      <c r="N462" s="237"/>
      <c r="O462" s="234"/>
      <c r="P462" s="136"/>
      <c r="Q462" s="136"/>
      <c r="R462" s="147"/>
      <c r="S462" s="148"/>
      <c r="T462" s="250"/>
      <c r="V462" s="100">
        <f t="shared" ref="V462:V525" si="29">+K462*tx_apoio</f>
        <v>0</v>
      </c>
      <c r="W462" s="101" t="b">
        <f t="shared" ref="W462:W525" si="30">IF(AND(G462=K462, K462=R462),TRUE,FALSE)</f>
        <v>1</v>
      </c>
      <c r="X462" s="101" t="b">
        <f t="shared" ref="X462:X525" si="31">IF(AND(H462=L462, L462=S462),TRUE,FALSE)</f>
        <v>1</v>
      </c>
      <c r="Y462" s="102">
        <f t="shared" si="28"/>
        <v>0</v>
      </c>
      <c r="Z462" s="103"/>
    </row>
    <row r="463" spans="2:26" ht="15.75" thickBot="1" x14ac:dyDescent="0.3">
      <c r="B463" s="254"/>
      <c r="C463" s="257"/>
      <c r="D463" s="260"/>
      <c r="E463" s="96"/>
      <c r="F463" s="97"/>
      <c r="G463" s="96"/>
      <c r="H463" s="97"/>
      <c r="I463" s="263"/>
      <c r="J463" s="265"/>
      <c r="K463" s="89"/>
      <c r="L463" s="89"/>
      <c r="M463" s="241"/>
      <c r="N463" s="238"/>
      <c r="O463" s="235"/>
      <c r="P463" s="149"/>
      <c r="Q463" s="140"/>
      <c r="R463" s="150"/>
      <c r="S463" s="151"/>
      <c r="T463" s="251"/>
      <c r="V463" s="100">
        <f t="shared" si="29"/>
        <v>0</v>
      </c>
      <c r="W463" s="101" t="b">
        <f t="shared" si="30"/>
        <v>1</v>
      </c>
      <c r="X463" s="101" t="b">
        <f t="shared" si="31"/>
        <v>1</v>
      </c>
      <c r="Y463" s="102">
        <f t="shared" si="28"/>
        <v>0</v>
      </c>
      <c r="Z463" s="103"/>
    </row>
    <row r="464" spans="2:26" ht="15.75" thickBot="1" x14ac:dyDescent="0.3">
      <c r="B464" s="252">
        <v>76</v>
      </c>
      <c r="C464" s="255"/>
      <c r="D464" s="258"/>
      <c r="E464" s="90"/>
      <c r="F464" s="98"/>
      <c r="G464" s="90"/>
      <c r="H464" s="91"/>
      <c r="I464" s="261"/>
      <c r="J464" s="264"/>
      <c r="K464" s="92"/>
      <c r="L464" s="84"/>
      <c r="M464" s="239"/>
      <c r="N464" s="236"/>
      <c r="O464" s="233"/>
      <c r="P464" s="143"/>
      <c r="Q464" s="133"/>
      <c r="R464" s="144"/>
      <c r="S464" s="145"/>
      <c r="T464" s="249"/>
      <c r="V464" s="100">
        <f t="shared" si="29"/>
        <v>0</v>
      </c>
      <c r="W464" s="101" t="b">
        <f t="shared" si="30"/>
        <v>1</v>
      </c>
      <c r="X464" s="101" t="b">
        <f t="shared" si="31"/>
        <v>1</v>
      </c>
      <c r="Y464" s="102">
        <f t="shared" si="28"/>
        <v>0</v>
      </c>
      <c r="Z464" s="103"/>
    </row>
    <row r="465" spans="2:26" ht="15.75" thickBot="1" x14ac:dyDescent="0.3">
      <c r="B465" s="253"/>
      <c r="C465" s="256"/>
      <c r="D465" s="259"/>
      <c r="E465" s="93"/>
      <c r="F465" s="94"/>
      <c r="G465" s="95"/>
      <c r="H465" s="94"/>
      <c r="I465" s="262"/>
      <c r="J465" s="264"/>
      <c r="K465" s="84"/>
      <c r="L465" s="84"/>
      <c r="M465" s="240"/>
      <c r="N465" s="237"/>
      <c r="O465" s="234"/>
      <c r="P465" s="146"/>
      <c r="Q465" s="136"/>
      <c r="R465" s="147"/>
      <c r="S465" s="148"/>
      <c r="T465" s="250"/>
      <c r="V465" s="100">
        <f t="shared" si="29"/>
        <v>0</v>
      </c>
      <c r="W465" s="101" t="b">
        <f t="shared" si="30"/>
        <v>1</v>
      </c>
      <c r="X465" s="101" t="b">
        <f t="shared" si="31"/>
        <v>1</v>
      </c>
      <c r="Y465" s="102">
        <f t="shared" si="28"/>
        <v>0</v>
      </c>
      <c r="Z465" s="103"/>
    </row>
    <row r="466" spans="2:26" ht="15.75" thickBot="1" x14ac:dyDescent="0.3">
      <c r="B466" s="253"/>
      <c r="C466" s="256"/>
      <c r="D466" s="259"/>
      <c r="E466" s="93"/>
      <c r="F466" s="94"/>
      <c r="G466" s="95"/>
      <c r="H466" s="94"/>
      <c r="I466" s="262"/>
      <c r="J466" s="264"/>
      <c r="K466" s="84"/>
      <c r="L466" s="84"/>
      <c r="M466" s="240"/>
      <c r="N466" s="237"/>
      <c r="O466" s="234"/>
      <c r="P466" s="136"/>
      <c r="Q466" s="136"/>
      <c r="R466" s="147"/>
      <c r="S466" s="148"/>
      <c r="T466" s="250"/>
      <c r="V466" s="100">
        <f t="shared" si="29"/>
        <v>0</v>
      </c>
      <c r="W466" s="101" t="b">
        <f t="shared" si="30"/>
        <v>1</v>
      </c>
      <c r="X466" s="101" t="b">
        <f t="shared" si="31"/>
        <v>1</v>
      </c>
      <c r="Y466" s="102">
        <f t="shared" si="28"/>
        <v>0</v>
      </c>
      <c r="Z466" s="103"/>
    </row>
    <row r="467" spans="2:26" ht="15.75" thickBot="1" x14ac:dyDescent="0.3">
      <c r="B467" s="253"/>
      <c r="C467" s="256"/>
      <c r="D467" s="259"/>
      <c r="E467" s="95"/>
      <c r="F467" s="94"/>
      <c r="G467" s="95"/>
      <c r="H467" s="94"/>
      <c r="I467" s="262"/>
      <c r="J467" s="264"/>
      <c r="K467" s="84"/>
      <c r="L467" s="84"/>
      <c r="M467" s="240"/>
      <c r="N467" s="237"/>
      <c r="O467" s="234"/>
      <c r="P467" s="136"/>
      <c r="Q467" s="136"/>
      <c r="R467" s="147"/>
      <c r="S467" s="148"/>
      <c r="T467" s="250"/>
      <c r="V467" s="100">
        <f t="shared" si="29"/>
        <v>0</v>
      </c>
      <c r="W467" s="101" t="b">
        <f t="shared" si="30"/>
        <v>1</v>
      </c>
      <c r="X467" s="101" t="b">
        <f t="shared" si="31"/>
        <v>1</v>
      </c>
      <c r="Y467" s="102">
        <f t="shared" si="28"/>
        <v>0</v>
      </c>
      <c r="Z467" s="103"/>
    </row>
    <row r="468" spans="2:26" ht="15.75" thickBot="1" x14ac:dyDescent="0.3">
      <c r="B468" s="253"/>
      <c r="C468" s="256"/>
      <c r="D468" s="259"/>
      <c r="E468" s="95"/>
      <c r="F468" s="94"/>
      <c r="G468" s="95"/>
      <c r="H468" s="94"/>
      <c r="I468" s="262"/>
      <c r="J468" s="264"/>
      <c r="K468" s="84"/>
      <c r="L468" s="84"/>
      <c r="M468" s="240"/>
      <c r="N468" s="237"/>
      <c r="O468" s="234"/>
      <c r="P468" s="136"/>
      <c r="Q468" s="136"/>
      <c r="R468" s="147"/>
      <c r="S468" s="148"/>
      <c r="T468" s="250"/>
      <c r="V468" s="100">
        <f t="shared" si="29"/>
        <v>0</v>
      </c>
      <c r="W468" s="101" t="b">
        <f t="shared" si="30"/>
        <v>1</v>
      </c>
      <c r="X468" s="101" t="b">
        <f t="shared" si="31"/>
        <v>1</v>
      </c>
      <c r="Y468" s="102">
        <f t="shared" si="28"/>
        <v>0</v>
      </c>
      <c r="Z468" s="103"/>
    </row>
    <row r="469" spans="2:26" ht="15.75" thickBot="1" x14ac:dyDescent="0.3">
      <c r="B469" s="254"/>
      <c r="C469" s="257"/>
      <c r="D469" s="260"/>
      <c r="E469" s="96"/>
      <c r="F469" s="97"/>
      <c r="G469" s="96"/>
      <c r="H469" s="97"/>
      <c r="I469" s="263"/>
      <c r="J469" s="265"/>
      <c r="K469" s="89"/>
      <c r="L469" s="89"/>
      <c r="M469" s="241"/>
      <c r="N469" s="238"/>
      <c r="O469" s="235"/>
      <c r="P469" s="149"/>
      <c r="Q469" s="140"/>
      <c r="R469" s="150"/>
      <c r="S469" s="151"/>
      <c r="T469" s="251"/>
      <c r="V469" s="100">
        <f t="shared" si="29"/>
        <v>0</v>
      </c>
      <c r="W469" s="101" t="b">
        <f t="shared" si="30"/>
        <v>1</v>
      </c>
      <c r="X469" s="101" t="b">
        <f t="shared" si="31"/>
        <v>1</v>
      </c>
      <c r="Y469" s="102">
        <f t="shared" si="28"/>
        <v>0</v>
      </c>
      <c r="Z469" s="103"/>
    </row>
    <row r="470" spans="2:26" ht="15.75" thickBot="1" x14ac:dyDescent="0.3">
      <c r="B470" s="252">
        <v>77</v>
      </c>
      <c r="C470" s="255"/>
      <c r="D470" s="258"/>
      <c r="E470" s="90"/>
      <c r="F470" s="98"/>
      <c r="G470" s="90"/>
      <c r="H470" s="91"/>
      <c r="I470" s="261"/>
      <c r="J470" s="264"/>
      <c r="K470" s="92"/>
      <c r="L470" s="84"/>
      <c r="M470" s="239"/>
      <c r="N470" s="236"/>
      <c r="O470" s="233"/>
      <c r="P470" s="143"/>
      <c r="Q470" s="133"/>
      <c r="R470" s="144"/>
      <c r="S470" s="145"/>
      <c r="T470" s="249"/>
      <c r="V470" s="100">
        <f t="shared" si="29"/>
        <v>0</v>
      </c>
      <c r="W470" s="101" t="b">
        <f t="shared" si="30"/>
        <v>1</v>
      </c>
      <c r="X470" s="101" t="b">
        <f t="shared" si="31"/>
        <v>1</v>
      </c>
      <c r="Y470" s="102">
        <f t="shared" si="28"/>
        <v>0</v>
      </c>
      <c r="Z470" s="103"/>
    </row>
    <row r="471" spans="2:26" ht="15.75" thickBot="1" x14ac:dyDescent="0.3">
      <c r="B471" s="253"/>
      <c r="C471" s="256"/>
      <c r="D471" s="259"/>
      <c r="E471" s="93"/>
      <c r="F471" s="94"/>
      <c r="G471" s="95"/>
      <c r="H471" s="94"/>
      <c r="I471" s="262"/>
      <c r="J471" s="264"/>
      <c r="K471" s="84"/>
      <c r="L471" s="84"/>
      <c r="M471" s="240"/>
      <c r="N471" s="237"/>
      <c r="O471" s="234"/>
      <c r="P471" s="146"/>
      <c r="Q471" s="136"/>
      <c r="R471" s="147"/>
      <c r="S471" s="148"/>
      <c r="T471" s="250"/>
      <c r="V471" s="100">
        <f t="shared" si="29"/>
        <v>0</v>
      </c>
      <c r="W471" s="101" t="b">
        <f t="shared" si="30"/>
        <v>1</v>
      </c>
      <c r="X471" s="101" t="b">
        <f t="shared" si="31"/>
        <v>1</v>
      </c>
      <c r="Y471" s="102">
        <f t="shared" si="28"/>
        <v>0</v>
      </c>
      <c r="Z471" s="103"/>
    </row>
    <row r="472" spans="2:26" ht="15.75" thickBot="1" x14ac:dyDescent="0.3">
      <c r="B472" s="253"/>
      <c r="C472" s="256"/>
      <c r="D472" s="259"/>
      <c r="E472" s="93"/>
      <c r="F472" s="94"/>
      <c r="G472" s="95"/>
      <c r="H472" s="94"/>
      <c r="I472" s="262"/>
      <c r="J472" s="264"/>
      <c r="K472" s="84"/>
      <c r="L472" s="84"/>
      <c r="M472" s="240"/>
      <c r="N472" s="237"/>
      <c r="O472" s="234"/>
      <c r="P472" s="136"/>
      <c r="Q472" s="136"/>
      <c r="R472" s="147"/>
      <c r="S472" s="148"/>
      <c r="T472" s="250"/>
      <c r="V472" s="100">
        <f t="shared" si="29"/>
        <v>0</v>
      </c>
      <c r="W472" s="101" t="b">
        <f t="shared" si="30"/>
        <v>1</v>
      </c>
      <c r="X472" s="101" t="b">
        <f t="shared" si="31"/>
        <v>1</v>
      </c>
      <c r="Y472" s="102">
        <f t="shared" si="28"/>
        <v>0</v>
      </c>
      <c r="Z472" s="103"/>
    </row>
    <row r="473" spans="2:26" ht="15.75" thickBot="1" x14ac:dyDescent="0.3">
      <c r="B473" s="253"/>
      <c r="C473" s="256"/>
      <c r="D473" s="259"/>
      <c r="E473" s="95"/>
      <c r="F473" s="94"/>
      <c r="G473" s="95"/>
      <c r="H473" s="94"/>
      <c r="I473" s="262"/>
      <c r="J473" s="264"/>
      <c r="K473" s="84"/>
      <c r="L473" s="84"/>
      <c r="M473" s="240"/>
      <c r="N473" s="237"/>
      <c r="O473" s="234"/>
      <c r="P473" s="136"/>
      <c r="Q473" s="136"/>
      <c r="R473" s="147"/>
      <c r="S473" s="148"/>
      <c r="T473" s="250"/>
      <c r="V473" s="100">
        <f t="shared" si="29"/>
        <v>0</v>
      </c>
      <c r="W473" s="101" t="b">
        <f t="shared" si="30"/>
        <v>1</v>
      </c>
      <c r="X473" s="101" t="b">
        <f t="shared" si="31"/>
        <v>1</v>
      </c>
      <c r="Y473" s="102">
        <f t="shared" si="28"/>
        <v>0</v>
      </c>
      <c r="Z473" s="103"/>
    </row>
    <row r="474" spans="2:26" ht="15.75" thickBot="1" x14ac:dyDescent="0.3">
      <c r="B474" s="253"/>
      <c r="C474" s="256"/>
      <c r="D474" s="259"/>
      <c r="E474" s="95"/>
      <c r="F474" s="94"/>
      <c r="G474" s="95"/>
      <c r="H474" s="94"/>
      <c r="I474" s="262"/>
      <c r="J474" s="264"/>
      <c r="K474" s="84"/>
      <c r="L474" s="84"/>
      <c r="M474" s="240"/>
      <c r="N474" s="237"/>
      <c r="O474" s="234"/>
      <c r="P474" s="136"/>
      <c r="Q474" s="136"/>
      <c r="R474" s="147"/>
      <c r="S474" s="148"/>
      <c r="T474" s="250"/>
      <c r="V474" s="100">
        <f t="shared" si="29"/>
        <v>0</v>
      </c>
      <c r="W474" s="101" t="b">
        <f t="shared" si="30"/>
        <v>1</v>
      </c>
      <c r="X474" s="101" t="b">
        <f t="shared" si="31"/>
        <v>1</v>
      </c>
      <c r="Y474" s="102">
        <f t="shared" si="28"/>
        <v>0</v>
      </c>
      <c r="Z474" s="103"/>
    </row>
    <row r="475" spans="2:26" ht="15.75" thickBot="1" x14ac:dyDescent="0.3">
      <c r="B475" s="254"/>
      <c r="C475" s="257"/>
      <c r="D475" s="260"/>
      <c r="E475" s="96"/>
      <c r="F475" s="97"/>
      <c r="G475" s="96"/>
      <c r="H475" s="97"/>
      <c r="I475" s="263"/>
      <c r="J475" s="265"/>
      <c r="K475" s="89"/>
      <c r="L475" s="89"/>
      <c r="M475" s="241"/>
      <c r="N475" s="238"/>
      <c r="O475" s="235"/>
      <c r="P475" s="149"/>
      <c r="Q475" s="140"/>
      <c r="R475" s="150"/>
      <c r="S475" s="151"/>
      <c r="T475" s="251"/>
      <c r="V475" s="100">
        <f t="shared" si="29"/>
        <v>0</v>
      </c>
      <c r="W475" s="101" t="b">
        <f t="shared" si="30"/>
        <v>1</v>
      </c>
      <c r="X475" s="101" t="b">
        <f t="shared" si="31"/>
        <v>1</v>
      </c>
      <c r="Y475" s="102">
        <f t="shared" si="28"/>
        <v>0</v>
      </c>
      <c r="Z475" s="103"/>
    </row>
    <row r="476" spans="2:26" ht="15.75" thickBot="1" x14ac:dyDescent="0.3">
      <c r="B476" s="252">
        <v>78</v>
      </c>
      <c r="C476" s="255"/>
      <c r="D476" s="258"/>
      <c r="E476" s="90"/>
      <c r="F476" s="98"/>
      <c r="G476" s="90"/>
      <c r="H476" s="91"/>
      <c r="I476" s="261"/>
      <c r="J476" s="264"/>
      <c r="K476" s="92"/>
      <c r="L476" s="84"/>
      <c r="M476" s="239"/>
      <c r="N476" s="236"/>
      <c r="O476" s="233"/>
      <c r="P476" s="143"/>
      <c r="Q476" s="133"/>
      <c r="R476" s="144"/>
      <c r="S476" s="145"/>
      <c r="T476" s="249"/>
      <c r="V476" s="100">
        <f t="shared" si="29"/>
        <v>0</v>
      </c>
      <c r="W476" s="101" t="b">
        <f t="shared" si="30"/>
        <v>1</v>
      </c>
      <c r="X476" s="101" t="b">
        <f t="shared" si="31"/>
        <v>1</v>
      </c>
      <c r="Y476" s="102">
        <f t="shared" si="28"/>
        <v>0</v>
      </c>
      <c r="Z476" s="103"/>
    </row>
    <row r="477" spans="2:26" ht="15.75" thickBot="1" x14ac:dyDescent="0.3">
      <c r="B477" s="253"/>
      <c r="C477" s="256"/>
      <c r="D477" s="259"/>
      <c r="E477" s="93"/>
      <c r="F477" s="94"/>
      <c r="G477" s="95"/>
      <c r="H477" s="94"/>
      <c r="I477" s="262"/>
      <c r="J477" s="264"/>
      <c r="K477" s="84"/>
      <c r="L477" s="84"/>
      <c r="M477" s="240"/>
      <c r="N477" s="237"/>
      <c r="O477" s="234"/>
      <c r="P477" s="146"/>
      <c r="Q477" s="136"/>
      <c r="R477" s="147"/>
      <c r="S477" s="148"/>
      <c r="T477" s="250"/>
      <c r="V477" s="100">
        <f t="shared" si="29"/>
        <v>0</v>
      </c>
      <c r="W477" s="101" t="b">
        <f t="shared" si="30"/>
        <v>1</v>
      </c>
      <c r="X477" s="101" t="b">
        <f t="shared" si="31"/>
        <v>1</v>
      </c>
      <c r="Y477" s="102">
        <f t="shared" si="28"/>
        <v>0</v>
      </c>
      <c r="Z477" s="103"/>
    </row>
    <row r="478" spans="2:26" ht="15.75" thickBot="1" x14ac:dyDescent="0.3">
      <c r="B478" s="253"/>
      <c r="C478" s="256"/>
      <c r="D478" s="259"/>
      <c r="E478" s="93"/>
      <c r="F478" s="94"/>
      <c r="G478" s="95"/>
      <c r="H478" s="94"/>
      <c r="I478" s="262"/>
      <c r="J478" s="264"/>
      <c r="K478" s="84"/>
      <c r="L478" s="84"/>
      <c r="M478" s="240"/>
      <c r="N478" s="237"/>
      <c r="O478" s="234"/>
      <c r="P478" s="136"/>
      <c r="Q478" s="136"/>
      <c r="R478" s="147"/>
      <c r="S478" s="148"/>
      <c r="T478" s="250"/>
      <c r="V478" s="100">
        <f t="shared" si="29"/>
        <v>0</v>
      </c>
      <c r="W478" s="101" t="b">
        <f t="shared" si="30"/>
        <v>1</v>
      </c>
      <c r="X478" s="101" t="b">
        <f t="shared" si="31"/>
        <v>1</v>
      </c>
      <c r="Y478" s="102">
        <f t="shared" si="28"/>
        <v>0</v>
      </c>
      <c r="Z478" s="103"/>
    </row>
    <row r="479" spans="2:26" ht="15.75" thickBot="1" x14ac:dyDescent="0.3">
      <c r="B479" s="253"/>
      <c r="C479" s="256"/>
      <c r="D479" s="259"/>
      <c r="E479" s="95"/>
      <c r="F479" s="94"/>
      <c r="G479" s="95"/>
      <c r="H479" s="94"/>
      <c r="I479" s="262"/>
      <c r="J479" s="264"/>
      <c r="K479" s="84"/>
      <c r="L479" s="84"/>
      <c r="M479" s="240"/>
      <c r="N479" s="237"/>
      <c r="O479" s="234"/>
      <c r="P479" s="136"/>
      <c r="Q479" s="136"/>
      <c r="R479" s="147"/>
      <c r="S479" s="148"/>
      <c r="T479" s="250"/>
      <c r="V479" s="100">
        <f t="shared" si="29"/>
        <v>0</v>
      </c>
      <c r="W479" s="101" t="b">
        <f t="shared" si="30"/>
        <v>1</v>
      </c>
      <c r="X479" s="101" t="b">
        <f t="shared" si="31"/>
        <v>1</v>
      </c>
      <c r="Y479" s="102">
        <f t="shared" si="28"/>
        <v>0</v>
      </c>
      <c r="Z479" s="103"/>
    </row>
    <row r="480" spans="2:26" ht="15.75" thickBot="1" x14ac:dyDescent="0.3">
      <c r="B480" s="253"/>
      <c r="C480" s="256"/>
      <c r="D480" s="259"/>
      <c r="E480" s="95"/>
      <c r="F480" s="94"/>
      <c r="G480" s="95"/>
      <c r="H480" s="94"/>
      <c r="I480" s="262"/>
      <c r="J480" s="264"/>
      <c r="K480" s="84"/>
      <c r="L480" s="84"/>
      <c r="M480" s="240"/>
      <c r="N480" s="237"/>
      <c r="O480" s="234"/>
      <c r="P480" s="136"/>
      <c r="Q480" s="136"/>
      <c r="R480" s="147"/>
      <c r="S480" s="148"/>
      <c r="T480" s="250"/>
      <c r="V480" s="100">
        <f t="shared" si="29"/>
        <v>0</v>
      </c>
      <c r="W480" s="101" t="b">
        <f t="shared" si="30"/>
        <v>1</v>
      </c>
      <c r="X480" s="101" t="b">
        <f t="shared" si="31"/>
        <v>1</v>
      </c>
      <c r="Y480" s="102">
        <f t="shared" si="28"/>
        <v>0</v>
      </c>
      <c r="Z480" s="103"/>
    </row>
    <row r="481" spans="2:26" ht="15.75" thickBot="1" x14ac:dyDescent="0.3">
      <c r="B481" s="254"/>
      <c r="C481" s="257"/>
      <c r="D481" s="260"/>
      <c r="E481" s="96"/>
      <c r="F481" s="97"/>
      <c r="G481" s="96"/>
      <c r="H481" s="97"/>
      <c r="I481" s="263"/>
      <c r="J481" s="265"/>
      <c r="K481" s="89"/>
      <c r="L481" s="89"/>
      <c r="M481" s="241"/>
      <c r="N481" s="238"/>
      <c r="O481" s="235"/>
      <c r="P481" s="149"/>
      <c r="Q481" s="140"/>
      <c r="R481" s="150"/>
      <c r="S481" s="151"/>
      <c r="T481" s="251"/>
      <c r="V481" s="100">
        <f t="shared" si="29"/>
        <v>0</v>
      </c>
      <c r="W481" s="101" t="b">
        <f t="shared" si="30"/>
        <v>1</v>
      </c>
      <c r="X481" s="101" t="b">
        <f t="shared" si="31"/>
        <v>1</v>
      </c>
      <c r="Y481" s="102">
        <f t="shared" si="28"/>
        <v>0</v>
      </c>
      <c r="Z481" s="103"/>
    </row>
    <row r="482" spans="2:26" ht="15.75" thickBot="1" x14ac:dyDescent="0.3">
      <c r="B482" s="252">
        <v>79</v>
      </c>
      <c r="C482" s="255"/>
      <c r="D482" s="258"/>
      <c r="E482" s="90"/>
      <c r="F482" s="98"/>
      <c r="G482" s="90"/>
      <c r="H482" s="91"/>
      <c r="I482" s="261"/>
      <c r="J482" s="264"/>
      <c r="K482" s="92"/>
      <c r="L482" s="84"/>
      <c r="M482" s="239"/>
      <c r="N482" s="236"/>
      <c r="O482" s="233"/>
      <c r="P482" s="143"/>
      <c r="Q482" s="133"/>
      <c r="R482" s="144"/>
      <c r="S482" s="145"/>
      <c r="T482" s="249"/>
      <c r="V482" s="100">
        <f t="shared" si="29"/>
        <v>0</v>
      </c>
      <c r="W482" s="101" t="b">
        <f t="shared" si="30"/>
        <v>1</v>
      </c>
      <c r="X482" s="101" t="b">
        <f t="shared" si="31"/>
        <v>1</v>
      </c>
      <c r="Y482" s="102">
        <f t="shared" si="28"/>
        <v>0</v>
      </c>
      <c r="Z482" s="103"/>
    </row>
    <row r="483" spans="2:26" ht="15.75" thickBot="1" x14ac:dyDescent="0.3">
      <c r="B483" s="253"/>
      <c r="C483" s="256"/>
      <c r="D483" s="259"/>
      <c r="E483" s="93"/>
      <c r="F483" s="94"/>
      <c r="G483" s="95"/>
      <c r="H483" s="94"/>
      <c r="I483" s="262"/>
      <c r="J483" s="264"/>
      <c r="K483" s="84"/>
      <c r="L483" s="84"/>
      <c r="M483" s="240"/>
      <c r="N483" s="237"/>
      <c r="O483" s="234"/>
      <c r="P483" s="146"/>
      <c r="Q483" s="136"/>
      <c r="R483" s="147"/>
      <c r="S483" s="148"/>
      <c r="T483" s="250"/>
      <c r="V483" s="100">
        <f t="shared" si="29"/>
        <v>0</v>
      </c>
      <c r="W483" s="101" t="b">
        <f t="shared" si="30"/>
        <v>1</v>
      </c>
      <c r="X483" s="101" t="b">
        <f t="shared" si="31"/>
        <v>1</v>
      </c>
      <c r="Y483" s="102">
        <f t="shared" si="28"/>
        <v>0</v>
      </c>
      <c r="Z483" s="103"/>
    </row>
    <row r="484" spans="2:26" ht="15.75" thickBot="1" x14ac:dyDescent="0.3">
      <c r="B484" s="253"/>
      <c r="C484" s="256"/>
      <c r="D484" s="259"/>
      <c r="E484" s="93"/>
      <c r="F484" s="94"/>
      <c r="G484" s="95"/>
      <c r="H484" s="94"/>
      <c r="I484" s="262"/>
      <c r="J484" s="264"/>
      <c r="K484" s="84"/>
      <c r="L484" s="84"/>
      <c r="M484" s="240"/>
      <c r="N484" s="237"/>
      <c r="O484" s="234"/>
      <c r="P484" s="136"/>
      <c r="Q484" s="136"/>
      <c r="R484" s="147"/>
      <c r="S484" s="148"/>
      <c r="T484" s="250"/>
      <c r="V484" s="100">
        <f t="shared" si="29"/>
        <v>0</v>
      </c>
      <c r="W484" s="101" t="b">
        <f t="shared" si="30"/>
        <v>1</v>
      </c>
      <c r="X484" s="101" t="b">
        <f t="shared" si="31"/>
        <v>1</v>
      </c>
      <c r="Y484" s="102">
        <f t="shared" si="28"/>
        <v>0</v>
      </c>
      <c r="Z484" s="103"/>
    </row>
    <row r="485" spans="2:26" ht="15.75" thickBot="1" x14ac:dyDescent="0.3">
      <c r="B485" s="253"/>
      <c r="C485" s="256"/>
      <c r="D485" s="259"/>
      <c r="E485" s="95"/>
      <c r="F485" s="94"/>
      <c r="G485" s="95"/>
      <c r="H485" s="94"/>
      <c r="I485" s="262"/>
      <c r="J485" s="264"/>
      <c r="K485" s="84"/>
      <c r="L485" s="84"/>
      <c r="M485" s="240"/>
      <c r="N485" s="237"/>
      <c r="O485" s="234"/>
      <c r="P485" s="136"/>
      <c r="Q485" s="136"/>
      <c r="R485" s="147"/>
      <c r="S485" s="148"/>
      <c r="T485" s="250"/>
      <c r="V485" s="100">
        <f t="shared" si="29"/>
        <v>0</v>
      </c>
      <c r="W485" s="101" t="b">
        <f t="shared" si="30"/>
        <v>1</v>
      </c>
      <c r="X485" s="101" t="b">
        <f t="shared" si="31"/>
        <v>1</v>
      </c>
      <c r="Y485" s="102">
        <f t="shared" si="28"/>
        <v>0</v>
      </c>
      <c r="Z485" s="103"/>
    </row>
    <row r="486" spans="2:26" ht="15.75" thickBot="1" x14ac:dyDescent="0.3">
      <c r="B486" s="253"/>
      <c r="C486" s="256"/>
      <c r="D486" s="259"/>
      <c r="E486" s="95"/>
      <c r="F486" s="94"/>
      <c r="G486" s="95"/>
      <c r="H486" s="94"/>
      <c r="I486" s="262"/>
      <c r="J486" s="264"/>
      <c r="K486" s="84"/>
      <c r="L486" s="84"/>
      <c r="M486" s="240"/>
      <c r="N486" s="237"/>
      <c r="O486" s="234"/>
      <c r="P486" s="136"/>
      <c r="Q486" s="136"/>
      <c r="R486" s="147"/>
      <c r="S486" s="148"/>
      <c r="T486" s="250"/>
      <c r="V486" s="100">
        <f t="shared" si="29"/>
        <v>0</v>
      </c>
      <c r="W486" s="101" t="b">
        <f t="shared" si="30"/>
        <v>1</v>
      </c>
      <c r="X486" s="101" t="b">
        <f t="shared" si="31"/>
        <v>1</v>
      </c>
      <c r="Y486" s="102">
        <f t="shared" si="28"/>
        <v>0</v>
      </c>
      <c r="Z486" s="103"/>
    </row>
    <row r="487" spans="2:26" ht="15.75" thickBot="1" x14ac:dyDescent="0.3">
      <c r="B487" s="254"/>
      <c r="C487" s="257"/>
      <c r="D487" s="260"/>
      <c r="E487" s="96"/>
      <c r="F487" s="97"/>
      <c r="G487" s="96"/>
      <c r="H487" s="97"/>
      <c r="I487" s="263"/>
      <c r="J487" s="265"/>
      <c r="K487" s="89"/>
      <c r="L487" s="89"/>
      <c r="M487" s="241"/>
      <c r="N487" s="238"/>
      <c r="O487" s="235"/>
      <c r="P487" s="149"/>
      <c r="Q487" s="140"/>
      <c r="R487" s="150"/>
      <c r="S487" s="151"/>
      <c r="T487" s="251"/>
      <c r="V487" s="100">
        <f t="shared" si="29"/>
        <v>0</v>
      </c>
      <c r="W487" s="101" t="b">
        <f t="shared" si="30"/>
        <v>1</v>
      </c>
      <c r="X487" s="101" t="b">
        <f t="shared" si="31"/>
        <v>1</v>
      </c>
      <c r="Y487" s="102">
        <f t="shared" si="28"/>
        <v>0</v>
      </c>
      <c r="Z487" s="103"/>
    </row>
    <row r="488" spans="2:26" ht="15.75" thickBot="1" x14ac:dyDescent="0.3">
      <c r="B488" s="252">
        <v>80</v>
      </c>
      <c r="C488" s="255"/>
      <c r="D488" s="258"/>
      <c r="E488" s="90"/>
      <c r="F488" s="98"/>
      <c r="G488" s="90"/>
      <c r="H488" s="91"/>
      <c r="I488" s="261"/>
      <c r="J488" s="264"/>
      <c r="K488" s="92"/>
      <c r="L488" s="84"/>
      <c r="M488" s="239"/>
      <c r="N488" s="236"/>
      <c r="O488" s="233"/>
      <c r="P488" s="143"/>
      <c r="Q488" s="133"/>
      <c r="R488" s="144"/>
      <c r="S488" s="145"/>
      <c r="T488" s="249"/>
      <c r="V488" s="100">
        <f t="shared" si="29"/>
        <v>0</v>
      </c>
      <c r="W488" s="101" t="b">
        <f t="shared" si="30"/>
        <v>1</v>
      </c>
      <c r="X488" s="101" t="b">
        <f t="shared" si="31"/>
        <v>1</v>
      </c>
      <c r="Y488" s="102">
        <f t="shared" si="28"/>
        <v>0</v>
      </c>
      <c r="Z488" s="103"/>
    </row>
    <row r="489" spans="2:26" ht="15.75" thickBot="1" x14ac:dyDescent="0.3">
      <c r="B489" s="253"/>
      <c r="C489" s="256"/>
      <c r="D489" s="259"/>
      <c r="E489" s="93"/>
      <c r="F489" s="94"/>
      <c r="G489" s="95"/>
      <c r="H489" s="94"/>
      <c r="I489" s="262"/>
      <c r="J489" s="264"/>
      <c r="K489" s="84"/>
      <c r="L489" s="84"/>
      <c r="M489" s="240"/>
      <c r="N489" s="237"/>
      <c r="O489" s="234"/>
      <c r="P489" s="146"/>
      <c r="Q489" s="136"/>
      <c r="R489" s="147"/>
      <c r="S489" s="148"/>
      <c r="T489" s="250"/>
      <c r="V489" s="100">
        <f t="shared" si="29"/>
        <v>0</v>
      </c>
      <c r="W489" s="101" t="b">
        <f t="shared" si="30"/>
        <v>1</v>
      </c>
      <c r="X489" s="101" t="b">
        <f t="shared" si="31"/>
        <v>1</v>
      </c>
      <c r="Y489" s="102">
        <f t="shared" si="28"/>
        <v>0</v>
      </c>
      <c r="Z489" s="103"/>
    </row>
    <row r="490" spans="2:26" ht="15.75" thickBot="1" x14ac:dyDescent="0.3">
      <c r="B490" s="253"/>
      <c r="C490" s="256"/>
      <c r="D490" s="259"/>
      <c r="E490" s="93"/>
      <c r="F490" s="94"/>
      <c r="G490" s="95"/>
      <c r="H490" s="94"/>
      <c r="I490" s="262"/>
      <c r="J490" s="264"/>
      <c r="K490" s="84"/>
      <c r="L490" s="84"/>
      <c r="M490" s="240"/>
      <c r="N490" s="237"/>
      <c r="O490" s="234"/>
      <c r="P490" s="136"/>
      <c r="Q490" s="136"/>
      <c r="R490" s="147"/>
      <c r="S490" s="148"/>
      <c r="T490" s="250"/>
      <c r="V490" s="100">
        <f t="shared" si="29"/>
        <v>0</v>
      </c>
      <c r="W490" s="101" t="b">
        <f t="shared" si="30"/>
        <v>1</v>
      </c>
      <c r="X490" s="101" t="b">
        <f t="shared" si="31"/>
        <v>1</v>
      </c>
      <c r="Y490" s="102">
        <f t="shared" ref="Y490:Y521" si="32">IF(AND(W490=TRUE, X490=TRUE), V490, 0)</f>
        <v>0</v>
      </c>
      <c r="Z490" s="103"/>
    </row>
    <row r="491" spans="2:26" ht="15.75" thickBot="1" x14ac:dyDescent="0.3">
      <c r="B491" s="253"/>
      <c r="C491" s="256"/>
      <c r="D491" s="259"/>
      <c r="E491" s="95"/>
      <c r="F491" s="94"/>
      <c r="G491" s="95"/>
      <c r="H491" s="94"/>
      <c r="I491" s="262"/>
      <c r="J491" s="264"/>
      <c r="K491" s="84"/>
      <c r="L491" s="84"/>
      <c r="M491" s="240"/>
      <c r="N491" s="237"/>
      <c r="O491" s="234"/>
      <c r="P491" s="136"/>
      <c r="Q491" s="136"/>
      <c r="R491" s="147"/>
      <c r="S491" s="148"/>
      <c r="T491" s="250"/>
      <c r="V491" s="100">
        <f t="shared" si="29"/>
        <v>0</v>
      </c>
      <c r="W491" s="101" t="b">
        <f t="shared" si="30"/>
        <v>1</v>
      </c>
      <c r="X491" s="101" t="b">
        <f t="shared" si="31"/>
        <v>1</v>
      </c>
      <c r="Y491" s="102">
        <f t="shared" si="32"/>
        <v>0</v>
      </c>
      <c r="Z491" s="103"/>
    </row>
    <row r="492" spans="2:26" ht="15.75" thickBot="1" x14ac:dyDescent="0.3">
      <c r="B492" s="253"/>
      <c r="C492" s="256"/>
      <c r="D492" s="259"/>
      <c r="E492" s="95"/>
      <c r="F492" s="94"/>
      <c r="G492" s="95"/>
      <c r="H492" s="94"/>
      <c r="I492" s="262"/>
      <c r="J492" s="264"/>
      <c r="K492" s="84"/>
      <c r="L492" s="84"/>
      <c r="M492" s="240"/>
      <c r="N492" s="237"/>
      <c r="O492" s="234"/>
      <c r="P492" s="136"/>
      <c r="Q492" s="136"/>
      <c r="R492" s="147"/>
      <c r="S492" s="148"/>
      <c r="T492" s="250"/>
      <c r="V492" s="100">
        <f t="shared" si="29"/>
        <v>0</v>
      </c>
      <c r="W492" s="101" t="b">
        <f t="shared" si="30"/>
        <v>1</v>
      </c>
      <c r="X492" s="101" t="b">
        <f t="shared" si="31"/>
        <v>1</v>
      </c>
      <c r="Y492" s="102">
        <f t="shared" si="32"/>
        <v>0</v>
      </c>
      <c r="Z492" s="103"/>
    </row>
    <row r="493" spans="2:26" ht="15.75" thickBot="1" x14ac:dyDescent="0.3">
      <c r="B493" s="254"/>
      <c r="C493" s="257"/>
      <c r="D493" s="260"/>
      <c r="E493" s="96"/>
      <c r="F493" s="97"/>
      <c r="G493" s="96"/>
      <c r="H493" s="97"/>
      <c r="I493" s="263"/>
      <c r="J493" s="265"/>
      <c r="K493" s="89"/>
      <c r="L493" s="89"/>
      <c r="M493" s="241"/>
      <c r="N493" s="238"/>
      <c r="O493" s="235"/>
      <c r="P493" s="149"/>
      <c r="Q493" s="140"/>
      <c r="R493" s="150"/>
      <c r="S493" s="151"/>
      <c r="T493" s="251"/>
      <c r="V493" s="100">
        <f t="shared" si="29"/>
        <v>0</v>
      </c>
      <c r="W493" s="101" t="b">
        <f t="shared" si="30"/>
        <v>1</v>
      </c>
      <c r="X493" s="101" t="b">
        <f t="shared" si="31"/>
        <v>1</v>
      </c>
      <c r="Y493" s="102">
        <f t="shared" si="32"/>
        <v>0</v>
      </c>
      <c r="Z493" s="103"/>
    </row>
    <row r="494" spans="2:26" ht="15.75" thickBot="1" x14ac:dyDescent="0.3">
      <c r="B494" s="252">
        <v>81</v>
      </c>
      <c r="C494" s="255"/>
      <c r="D494" s="258"/>
      <c r="E494" s="90"/>
      <c r="F494" s="98"/>
      <c r="G494" s="90"/>
      <c r="H494" s="91"/>
      <c r="I494" s="261"/>
      <c r="J494" s="264"/>
      <c r="K494" s="92"/>
      <c r="L494" s="84"/>
      <c r="M494" s="239"/>
      <c r="N494" s="236"/>
      <c r="O494" s="233"/>
      <c r="P494" s="143"/>
      <c r="Q494" s="133"/>
      <c r="R494" s="144"/>
      <c r="S494" s="145"/>
      <c r="T494" s="249"/>
      <c r="V494" s="100">
        <f t="shared" si="29"/>
        <v>0</v>
      </c>
      <c r="W494" s="101" t="b">
        <f t="shared" si="30"/>
        <v>1</v>
      </c>
      <c r="X494" s="101" t="b">
        <f t="shared" si="31"/>
        <v>1</v>
      </c>
      <c r="Y494" s="102">
        <f t="shared" si="32"/>
        <v>0</v>
      </c>
      <c r="Z494" s="103"/>
    </row>
    <row r="495" spans="2:26" ht="15.75" thickBot="1" x14ac:dyDescent="0.3">
      <c r="B495" s="253"/>
      <c r="C495" s="256"/>
      <c r="D495" s="259"/>
      <c r="E495" s="93"/>
      <c r="F495" s="94"/>
      <c r="G495" s="95"/>
      <c r="H495" s="94"/>
      <c r="I495" s="262"/>
      <c r="J495" s="264"/>
      <c r="K495" s="84"/>
      <c r="L495" s="84"/>
      <c r="M495" s="240"/>
      <c r="N495" s="237"/>
      <c r="O495" s="234"/>
      <c r="P495" s="146"/>
      <c r="Q495" s="136"/>
      <c r="R495" s="147"/>
      <c r="S495" s="148"/>
      <c r="T495" s="250"/>
      <c r="V495" s="100">
        <f t="shared" si="29"/>
        <v>0</v>
      </c>
      <c r="W495" s="101" t="b">
        <f t="shared" si="30"/>
        <v>1</v>
      </c>
      <c r="X495" s="101" t="b">
        <f t="shared" si="31"/>
        <v>1</v>
      </c>
      <c r="Y495" s="102">
        <f t="shared" si="32"/>
        <v>0</v>
      </c>
      <c r="Z495" s="103"/>
    </row>
    <row r="496" spans="2:26" ht="15.75" thickBot="1" x14ac:dyDescent="0.3">
      <c r="B496" s="253"/>
      <c r="C496" s="256"/>
      <c r="D496" s="259"/>
      <c r="E496" s="93"/>
      <c r="F496" s="94"/>
      <c r="G496" s="95"/>
      <c r="H496" s="94"/>
      <c r="I496" s="262"/>
      <c r="J496" s="264"/>
      <c r="K496" s="84"/>
      <c r="L496" s="84"/>
      <c r="M496" s="240"/>
      <c r="N496" s="237"/>
      <c r="O496" s="234"/>
      <c r="P496" s="136"/>
      <c r="Q496" s="136"/>
      <c r="R496" s="147"/>
      <c r="S496" s="148"/>
      <c r="T496" s="250"/>
      <c r="V496" s="100">
        <f t="shared" si="29"/>
        <v>0</v>
      </c>
      <c r="W496" s="101" t="b">
        <f t="shared" si="30"/>
        <v>1</v>
      </c>
      <c r="X496" s="101" t="b">
        <f t="shared" si="31"/>
        <v>1</v>
      </c>
      <c r="Y496" s="102">
        <f t="shared" si="32"/>
        <v>0</v>
      </c>
      <c r="Z496" s="103"/>
    </row>
    <row r="497" spans="2:26" ht="15.75" thickBot="1" x14ac:dyDescent="0.3">
      <c r="B497" s="253"/>
      <c r="C497" s="256"/>
      <c r="D497" s="259"/>
      <c r="E497" s="95"/>
      <c r="F497" s="94"/>
      <c r="G497" s="95"/>
      <c r="H497" s="94"/>
      <c r="I497" s="262"/>
      <c r="J497" s="264"/>
      <c r="K497" s="84"/>
      <c r="L497" s="84"/>
      <c r="M497" s="240"/>
      <c r="N497" s="237"/>
      <c r="O497" s="234"/>
      <c r="P497" s="136"/>
      <c r="Q497" s="136"/>
      <c r="R497" s="147"/>
      <c r="S497" s="148"/>
      <c r="T497" s="250"/>
      <c r="V497" s="100">
        <f t="shared" si="29"/>
        <v>0</v>
      </c>
      <c r="W497" s="101" t="b">
        <f t="shared" si="30"/>
        <v>1</v>
      </c>
      <c r="X497" s="101" t="b">
        <f t="shared" si="31"/>
        <v>1</v>
      </c>
      <c r="Y497" s="102">
        <f t="shared" si="32"/>
        <v>0</v>
      </c>
      <c r="Z497" s="103"/>
    </row>
    <row r="498" spans="2:26" ht="15.75" thickBot="1" x14ac:dyDescent="0.3">
      <c r="B498" s="253"/>
      <c r="C498" s="256"/>
      <c r="D498" s="259"/>
      <c r="E498" s="95"/>
      <c r="F498" s="94"/>
      <c r="G498" s="95"/>
      <c r="H498" s="94"/>
      <c r="I498" s="262"/>
      <c r="J498" s="264"/>
      <c r="K498" s="84"/>
      <c r="L498" s="84"/>
      <c r="M498" s="240"/>
      <c r="N498" s="237"/>
      <c r="O498" s="234"/>
      <c r="P498" s="136"/>
      <c r="Q498" s="136"/>
      <c r="R498" s="147"/>
      <c r="S498" s="148"/>
      <c r="T498" s="250"/>
      <c r="V498" s="100">
        <f t="shared" si="29"/>
        <v>0</v>
      </c>
      <c r="W498" s="101" t="b">
        <f t="shared" si="30"/>
        <v>1</v>
      </c>
      <c r="X498" s="101" t="b">
        <f t="shared" si="31"/>
        <v>1</v>
      </c>
      <c r="Y498" s="102">
        <f t="shared" si="32"/>
        <v>0</v>
      </c>
      <c r="Z498" s="103"/>
    </row>
    <row r="499" spans="2:26" ht="15.75" thickBot="1" x14ac:dyDescent="0.3">
      <c r="B499" s="254"/>
      <c r="C499" s="257"/>
      <c r="D499" s="260"/>
      <c r="E499" s="96"/>
      <c r="F499" s="97"/>
      <c r="G499" s="96"/>
      <c r="H499" s="97"/>
      <c r="I499" s="263"/>
      <c r="J499" s="265"/>
      <c r="K499" s="89"/>
      <c r="L499" s="89"/>
      <c r="M499" s="241"/>
      <c r="N499" s="238"/>
      <c r="O499" s="235"/>
      <c r="P499" s="149"/>
      <c r="Q499" s="140"/>
      <c r="R499" s="150"/>
      <c r="S499" s="151"/>
      <c r="T499" s="251"/>
      <c r="V499" s="100">
        <f t="shared" si="29"/>
        <v>0</v>
      </c>
      <c r="W499" s="101" t="b">
        <f t="shared" si="30"/>
        <v>1</v>
      </c>
      <c r="X499" s="101" t="b">
        <f t="shared" si="31"/>
        <v>1</v>
      </c>
      <c r="Y499" s="102">
        <f t="shared" si="32"/>
        <v>0</v>
      </c>
      <c r="Z499" s="103"/>
    </row>
    <row r="500" spans="2:26" ht="15.75" thickBot="1" x14ac:dyDescent="0.3">
      <c r="B500" s="252">
        <v>82</v>
      </c>
      <c r="C500" s="255"/>
      <c r="D500" s="258"/>
      <c r="E500" s="90"/>
      <c r="F500" s="98"/>
      <c r="G500" s="90"/>
      <c r="H500" s="91"/>
      <c r="I500" s="261"/>
      <c r="J500" s="264"/>
      <c r="K500" s="92"/>
      <c r="L500" s="84"/>
      <c r="M500" s="239"/>
      <c r="N500" s="236"/>
      <c r="O500" s="233"/>
      <c r="P500" s="143"/>
      <c r="Q500" s="133"/>
      <c r="R500" s="144"/>
      <c r="S500" s="145"/>
      <c r="T500" s="249"/>
      <c r="V500" s="100">
        <f t="shared" si="29"/>
        <v>0</v>
      </c>
      <c r="W500" s="101" t="b">
        <f t="shared" si="30"/>
        <v>1</v>
      </c>
      <c r="X500" s="101" t="b">
        <f t="shared" si="31"/>
        <v>1</v>
      </c>
      <c r="Y500" s="102">
        <f t="shared" si="32"/>
        <v>0</v>
      </c>
      <c r="Z500" s="103"/>
    </row>
    <row r="501" spans="2:26" ht="15.75" thickBot="1" x14ac:dyDescent="0.3">
      <c r="B501" s="253"/>
      <c r="C501" s="256"/>
      <c r="D501" s="259"/>
      <c r="E501" s="93"/>
      <c r="F501" s="94"/>
      <c r="G501" s="95"/>
      <c r="H501" s="94"/>
      <c r="I501" s="262"/>
      <c r="J501" s="264"/>
      <c r="K501" s="84"/>
      <c r="L501" s="84"/>
      <c r="M501" s="240"/>
      <c r="N501" s="237"/>
      <c r="O501" s="234"/>
      <c r="P501" s="146"/>
      <c r="Q501" s="136"/>
      <c r="R501" s="147"/>
      <c r="S501" s="148"/>
      <c r="T501" s="250"/>
      <c r="V501" s="100">
        <f t="shared" si="29"/>
        <v>0</v>
      </c>
      <c r="W501" s="101" t="b">
        <f t="shared" si="30"/>
        <v>1</v>
      </c>
      <c r="X501" s="101" t="b">
        <f t="shared" si="31"/>
        <v>1</v>
      </c>
      <c r="Y501" s="102">
        <f t="shared" si="32"/>
        <v>0</v>
      </c>
      <c r="Z501" s="103"/>
    </row>
    <row r="502" spans="2:26" ht="15.75" thickBot="1" x14ac:dyDescent="0.3">
      <c r="B502" s="253"/>
      <c r="C502" s="256"/>
      <c r="D502" s="259"/>
      <c r="E502" s="93"/>
      <c r="F502" s="94"/>
      <c r="G502" s="95"/>
      <c r="H502" s="94"/>
      <c r="I502" s="262"/>
      <c r="J502" s="264"/>
      <c r="K502" s="84"/>
      <c r="L502" s="84"/>
      <c r="M502" s="240"/>
      <c r="N502" s="237"/>
      <c r="O502" s="234"/>
      <c r="P502" s="136"/>
      <c r="Q502" s="136"/>
      <c r="R502" s="147"/>
      <c r="S502" s="148"/>
      <c r="T502" s="250"/>
      <c r="V502" s="100">
        <f t="shared" si="29"/>
        <v>0</v>
      </c>
      <c r="W502" s="101" t="b">
        <f t="shared" si="30"/>
        <v>1</v>
      </c>
      <c r="X502" s="101" t="b">
        <f t="shared" si="31"/>
        <v>1</v>
      </c>
      <c r="Y502" s="102">
        <f t="shared" si="32"/>
        <v>0</v>
      </c>
      <c r="Z502" s="103"/>
    </row>
    <row r="503" spans="2:26" ht="15.75" thickBot="1" x14ac:dyDescent="0.3">
      <c r="B503" s="253"/>
      <c r="C503" s="256"/>
      <c r="D503" s="259"/>
      <c r="E503" s="95"/>
      <c r="F503" s="94"/>
      <c r="G503" s="95"/>
      <c r="H503" s="94"/>
      <c r="I503" s="262"/>
      <c r="J503" s="264"/>
      <c r="K503" s="84"/>
      <c r="L503" s="84"/>
      <c r="M503" s="240"/>
      <c r="N503" s="237"/>
      <c r="O503" s="234"/>
      <c r="P503" s="136"/>
      <c r="Q503" s="136"/>
      <c r="R503" s="147"/>
      <c r="S503" s="148"/>
      <c r="T503" s="250"/>
      <c r="V503" s="100">
        <f t="shared" si="29"/>
        <v>0</v>
      </c>
      <c r="W503" s="101" t="b">
        <f t="shared" si="30"/>
        <v>1</v>
      </c>
      <c r="X503" s="101" t="b">
        <f t="shared" si="31"/>
        <v>1</v>
      </c>
      <c r="Y503" s="102">
        <f t="shared" si="32"/>
        <v>0</v>
      </c>
      <c r="Z503" s="103"/>
    </row>
    <row r="504" spans="2:26" ht="15.75" thickBot="1" x14ac:dyDescent="0.3">
      <c r="B504" s="253"/>
      <c r="C504" s="256"/>
      <c r="D504" s="259"/>
      <c r="E504" s="95"/>
      <c r="F504" s="94"/>
      <c r="G504" s="95"/>
      <c r="H504" s="94"/>
      <c r="I504" s="262"/>
      <c r="J504" s="264"/>
      <c r="K504" s="84"/>
      <c r="L504" s="84"/>
      <c r="M504" s="240"/>
      <c r="N504" s="237"/>
      <c r="O504" s="234"/>
      <c r="P504" s="136"/>
      <c r="Q504" s="136"/>
      <c r="R504" s="147"/>
      <c r="S504" s="148"/>
      <c r="T504" s="250"/>
      <c r="V504" s="100">
        <f t="shared" si="29"/>
        <v>0</v>
      </c>
      <c r="W504" s="101" t="b">
        <f t="shared" si="30"/>
        <v>1</v>
      </c>
      <c r="X504" s="101" t="b">
        <f t="shared" si="31"/>
        <v>1</v>
      </c>
      <c r="Y504" s="102">
        <f t="shared" si="32"/>
        <v>0</v>
      </c>
      <c r="Z504" s="103"/>
    </row>
    <row r="505" spans="2:26" ht="15.75" thickBot="1" x14ac:dyDescent="0.3">
      <c r="B505" s="254"/>
      <c r="C505" s="257"/>
      <c r="D505" s="260"/>
      <c r="E505" s="96"/>
      <c r="F505" s="97"/>
      <c r="G505" s="96"/>
      <c r="H505" s="97"/>
      <c r="I505" s="263"/>
      <c r="J505" s="265"/>
      <c r="K505" s="89"/>
      <c r="L505" s="89"/>
      <c r="M505" s="241"/>
      <c r="N505" s="238"/>
      <c r="O505" s="235"/>
      <c r="P505" s="149"/>
      <c r="Q505" s="140"/>
      <c r="R505" s="150"/>
      <c r="S505" s="151"/>
      <c r="T505" s="251"/>
      <c r="V505" s="100">
        <f t="shared" si="29"/>
        <v>0</v>
      </c>
      <c r="W505" s="101" t="b">
        <f t="shared" si="30"/>
        <v>1</v>
      </c>
      <c r="X505" s="101" t="b">
        <f t="shared" si="31"/>
        <v>1</v>
      </c>
      <c r="Y505" s="102">
        <f t="shared" si="32"/>
        <v>0</v>
      </c>
      <c r="Z505" s="103"/>
    </row>
    <row r="506" spans="2:26" ht="15.75" thickBot="1" x14ac:dyDescent="0.3">
      <c r="B506" s="252">
        <v>83</v>
      </c>
      <c r="C506" s="255"/>
      <c r="D506" s="258"/>
      <c r="E506" s="90"/>
      <c r="F506" s="98"/>
      <c r="G506" s="90"/>
      <c r="H506" s="91"/>
      <c r="I506" s="261"/>
      <c r="J506" s="264"/>
      <c r="K506" s="92"/>
      <c r="L506" s="84"/>
      <c r="M506" s="239"/>
      <c r="N506" s="236"/>
      <c r="O506" s="233"/>
      <c r="P506" s="143"/>
      <c r="Q506" s="133"/>
      <c r="R506" s="144"/>
      <c r="S506" s="145"/>
      <c r="T506" s="249"/>
      <c r="V506" s="100">
        <f t="shared" si="29"/>
        <v>0</v>
      </c>
      <c r="W506" s="101" t="b">
        <f t="shared" si="30"/>
        <v>1</v>
      </c>
      <c r="X506" s="101" t="b">
        <f t="shared" si="31"/>
        <v>1</v>
      </c>
      <c r="Y506" s="102">
        <f t="shared" si="32"/>
        <v>0</v>
      </c>
      <c r="Z506" s="103"/>
    </row>
    <row r="507" spans="2:26" ht="15.75" thickBot="1" x14ac:dyDescent="0.3">
      <c r="B507" s="253"/>
      <c r="C507" s="256"/>
      <c r="D507" s="259"/>
      <c r="E507" s="93"/>
      <c r="F507" s="94"/>
      <c r="G507" s="95"/>
      <c r="H507" s="94"/>
      <c r="I507" s="262"/>
      <c r="J507" s="264"/>
      <c r="K507" s="84"/>
      <c r="L507" s="84"/>
      <c r="M507" s="240"/>
      <c r="N507" s="237"/>
      <c r="O507" s="234"/>
      <c r="P507" s="146"/>
      <c r="Q507" s="136"/>
      <c r="R507" s="147"/>
      <c r="S507" s="148"/>
      <c r="T507" s="250"/>
      <c r="V507" s="100">
        <f t="shared" si="29"/>
        <v>0</v>
      </c>
      <c r="W507" s="101" t="b">
        <f t="shared" si="30"/>
        <v>1</v>
      </c>
      <c r="X507" s="101" t="b">
        <f t="shared" si="31"/>
        <v>1</v>
      </c>
      <c r="Y507" s="102">
        <f t="shared" si="32"/>
        <v>0</v>
      </c>
      <c r="Z507" s="103"/>
    </row>
    <row r="508" spans="2:26" ht="15.75" thickBot="1" x14ac:dyDescent="0.3">
      <c r="B508" s="253"/>
      <c r="C508" s="256"/>
      <c r="D508" s="259"/>
      <c r="E508" s="93"/>
      <c r="F508" s="94"/>
      <c r="G508" s="95"/>
      <c r="H508" s="94"/>
      <c r="I508" s="262"/>
      <c r="J508" s="264"/>
      <c r="K508" s="84"/>
      <c r="L508" s="84"/>
      <c r="M508" s="240"/>
      <c r="N508" s="237"/>
      <c r="O508" s="234"/>
      <c r="P508" s="136"/>
      <c r="Q508" s="136"/>
      <c r="R508" s="147"/>
      <c r="S508" s="148"/>
      <c r="T508" s="250"/>
      <c r="V508" s="100">
        <f t="shared" si="29"/>
        <v>0</v>
      </c>
      <c r="W508" s="101" t="b">
        <f t="shared" si="30"/>
        <v>1</v>
      </c>
      <c r="X508" s="101" t="b">
        <f t="shared" si="31"/>
        <v>1</v>
      </c>
      <c r="Y508" s="102">
        <f t="shared" si="32"/>
        <v>0</v>
      </c>
      <c r="Z508" s="103"/>
    </row>
    <row r="509" spans="2:26" ht="15.75" thickBot="1" x14ac:dyDescent="0.3">
      <c r="B509" s="253"/>
      <c r="C509" s="256"/>
      <c r="D509" s="259"/>
      <c r="E509" s="95"/>
      <c r="F509" s="94"/>
      <c r="G509" s="95"/>
      <c r="H509" s="94"/>
      <c r="I509" s="262"/>
      <c r="J509" s="264"/>
      <c r="K509" s="84"/>
      <c r="L509" s="84"/>
      <c r="M509" s="240"/>
      <c r="N509" s="237"/>
      <c r="O509" s="234"/>
      <c r="P509" s="136"/>
      <c r="Q509" s="136"/>
      <c r="R509" s="147"/>
      <c r="S509" s="148"/>
      <c r="T509" s="250"/>
      <c r="V509" s="100">
        <f t="shared" si="29"/>
        <v>0</v>
      </c>
      <c r="W509" s="101" t="b">
        <f t="shared" si="30"/>
        <v>1</v>
      </c>
      <c r="X509" s="101" t="b">
        <f t="shared" si="31"/>
        <v>1</v>
      </c>
      <c r="Y509" s="102">
        <f t="shared" si="32"/>
        <v>0</v>
      </c>
      <c r="Z509" s="103"/>
    </row>
    <row r="510" spans="2:26" ht="15.75" thickBot="1" x14ac:dyDescent="0.3">
      <c r="B510" s="253"/>
      <c r="C510" s="256"/>
      <c r="D510" s="259"/>
      <c r="E510" s="95"/>
      <c r="F510" s="94"/>
      <c r="G510" s="95"/>
      <c r="H510" s="94"/>
      <c r="I510" s="262"/>
      <c r="J510" s="264"/>
      <c r="K510" s="84"/>
      <c r="L510" s="84"/>
      <c r="M510" s="240"/>
      <c r="N510" s="237"/>
      <c r="O510" s="234"/>
      <c r="P510" s="136"/>
      <c r="Q510" s="136"/>
      <c r="R510" s="147"/>
      <c r="S510" s="148"/>
      <c r="T510" s="250"/>
      <c r="V510" s="100">
        <f t="shared" si="29"/>
        <v>0</v>
      </c>
      <c r="W510" s="101" t="b">
        <f t="shared" si="30"/>
        <v>1</v>
      </c>
      <c r="X510" s="101" t="b">
        <f t="shared" si="31"/>
        <v>1</v>
      </c>
      <c r="Y510" s="102">
        <f t="shared" si="32"/>
        <v>0</v>
      </c>
      <c r="Z510" s="103"/>
    </row>
    <row r="511" spans="2:26" ht="15.75" thickBot="1" x14ac:dyDescent="0.3">
      <c r="B511" s="254"/>
      <c r="C511" s="257"/>
      <c r="D511" s="260"/>
      <c r="E511" s="96"/>
      <c r="F511" s="97"/>
      <c r="G511" s="96"/>
      <c r="H511" s="97"/>
      <c r="I511" s="263"/>
      <c r="J511" s="265"/>
      <c r="K511" s="89"/>
      <c r="L511" s="89"/>
      <c r="M511" s="241"/>
      <c r="N511" s="238"/>
      <c r="O511" s="235"/>
      <c r="P511" s="149"/>
      <c r="Q511" s="140"/>
      <c r="R511" s="150"/>
      <c r="S511" s="151"/>
      <c r="T511" s="251"/>
      <c r="V511" s="100">
        <f t="shared" si="29"/>
        <v>0</v>
      </c>
      <c r="W511" s="101" t="b">
        <f t="shared" si="30"/>
        <v>1</v>
      </c>
      <c r="X511" s="101" t="b">
        <f t="shared" si="31"/>
        <v>1</v>
      </c>
      <c r="Y511" s="102">
        <f t="shared" si="32"/>
        <v>0</v>
      </c>
      <c r="Z511" s="103"/>
    </row>
    <row r="512" spans="2:26" ht="15.75" thickBot="1" x14ac:dyDescent="0.3">
      <c r="B512" s="252">
        <v>84</v>
      </c>
      <c r="C512" s="255"/>
      <c r="D512" s="258"/>
      <c r="E512" s="90"/>
      <c r="F512" s="98"/>
      <c r="G512" s="90"/>
      <c r="H512" s="91"/>
      <c r="I512" s="261"/>
      <c r="J512" s="264"/>
      <c r="K512" s="92"/>
      <c r="L512" s="84"/>
      <c r="M512" s="239"/>
      <c r="N512" s="236"/>
      <c r="O512" s="233"/>
      <c r="P512" s="143"/>
      <c r="Q512" s="133"/>
      <c r="R512" s="144"/>
      <c r="S512" s="145"/>
      <c r="T512" s="249"/>
      <c r="V512" s="100">
        <f t="shared" si="29"/>
        <v>0</v>
      </c>
      <c r="W512" s="101" t="b">
        <f t="shared" si="30"/>
        <v>1</v>
      </c>
      <c r="X512" s="101" t="b">
        <f t="shared" si="31"/>
        <v>1</v>
      </c>
      <c r="Y512" s="102">
        <f t="shared" si="32"/>
        <v>0</v>
      </c>
      <c r="Z512" s="103"/>
    </row>
    <row r="513" spans="2:26" ht="15.75" thickBot="1" x14ac:dyDescent="0.3">
      <c r="B513" s="253"/>
      <c r="C513" s="256"/>
      <c r="D513" s="259"/>
      <c r="E513" s="93"/>
      <c r="F513" s="94"/>
      <c r="G513" s="95"/>
      <c r="H513" s="94"/>
      <c r="I513" s="262"/>
      <c r="J513" s="264"/>
      <c r="K513" s="84"/>
      <c r="L513" s="84"/>
      <c r="M513" s="240"/>
      <c r="N513" s="237"/>
      <c r="O513" s="234"/>
      <c r="P513" s="146"/>
      <c r="Q513" s="136"/>
      <c r="R513" s="147"/>
      <c r="S513" s="148"/>
      <c r="T513" s="250"/>
      <c r="V513" s="100">
        <f t="shared" si="29"/>
        <v>0</v>
      </c>
      <c r="W513" s="101" t="b">
        <f t="shared" si="30"/>
        <v>1</v>
      </c>
      <c r="X513" s="101" t="b">
        <f t="shared" si="31"/>
        <v>1</v>
      </c>
      <c r="Y513" s="102">
        <f t="shared" si="32"/>
        <v>0</v>
      </c>
      <c r="Z513" s="103"/>
    </row>
    <row r="514" spans="2:26" ht="15.75" thickBot="1" x14ac:dyDescent="0.3">
      <c r="B514" s="253"/>
      <c r="C514" s="256"/>
      <c r="D514" s="259"/>
      <c r="E514" s="93"/>
      <c r="F514" s="94"/>
      <c r="G514" s="95"/>
      <c r="H514" s="94"/>
      <c r="I514" s="262"/>
      <c r="J514" s="264"/>
      <c r="K514" s="84"/>
      <c r="L514" s="84"/>
      <c r="M514" s="240"/>
      <c r="N514" s="237"/>
      <c r="O514" s="234"/>
      <c r="P514" s="136"/>
      <c r="Q514" s="136"/>
      <c r="R514" s="147"/>
      <c r="S514" s="148"/>
      <c r="T514" s="250"/>
      <c r="V514" s="100">
        <f t="shared" si="29"/>
        <v>0</v>
      </c>
      <c r="W514" s="101" t="b">
        <f t="shared" si="30"/>
        <v>1</v>
      </c>
      <c r="X514" s="101" t="b">
        <f t="shared" si="31"/>
        <v>1</v>
      </c>
      <c r="Y514" s="102">
        <f t="shared" si="32"/>
        <v>0</v>
      </c>
      <c r="Z514" s="103"/>
    </row>
    <row r="515" spans="2:26" ht="15.75" thickBot="1" x14ac:dyDescent="0.3">
      <c r="B515" s="253"/>
      <c r="C515" s="256"/>
      <c r="D515" s="259"/>
      <c r="E515" s="95"/>
      <c r="F515" s="94"/>
      <c r="G515" s="95"/>
      <c r="H515" s="94"/>
      <c r="I515" s="262"/>
      <c r="J515" s="264"/>
      <c r="K515" s="84"/>
      <c r="L515" s="84"/>
      <c r="M515" s="240"/>
      <c r="N515" s="237"/>
      <c r="O515" s="234"/>
      <c r="P515" s="136"/>
      <c r="Q515" s="136"/>
      <c r="R515" s="147"/>
      <c r="S515" s="148"/>
      <c r="T515" s="250"/>
      <c r="V515" s="100">
        <f t="shared" si="29"/>
        <v>0</v>
      </c>
      <c r="W515" s="101" t="b">
        <f t="shared" si="30"/>
        <v>1</v>
      </c>
      <c r="X515" s="101" t="b">
        <f t="shared" si="31"/>
        <v>1</v>
      </c>
      <c r="Y515" s="102">
        <f t="shared" si="32"/>
        <v>0</v>
      </c>
      <c r="Z515" s="103"/>
    </row>
    <row r="516" spans="2:26" ht="15.75" thickBot="1" x14ac:dyDescent="0.3">
      <c r="B516" s="253"/>
      <c r="C516" s="256"/>
      <c r="D516" s="259"/>
      <c r="E516" s="95"/>
      <c r="F516" s="94"/>
      <c r="G516" s="95"/>
      <c r="H516" s="94"/>
      <c r="I516" s="262"/>
      <c r="J516" s="264"/>
      <c r="K516" s="84"/>
      <c r="L516" s="84"/>
      <c r="M516" s="240"/>
      <c r="N516" s="237"/>
      <c r="O516" s="234"/>
      <c r="P516" s="136"/>
      <c r="Q516" s="136"/>
      <c r="R516" s="147"/>
      <c r="S516" s="148"/>
      <c r="T516" s="250"/>
      <c r="V516" s="100">
        <f t="shared" si="29"/>
        <v>0</v>
      </c>
      <c r="W516" s="101" t="b">
        <f t="shared" si="30"/>
        <v>1</v>
      </c>
      <c r="X516" s="101" t="b">
        <f t="shared" si="31"/>
        <v>1</v>
      </c>
      <c r="Y516" s="102">
        <f t="shared" si="32"/>
        <v>0</v>
      </c>
      <c r="Z516" s="103"/>
    </row>
    <row r="517" spans="2:26" ht="15.75" thickBot="1" x14ac:dyDescent="0.3">
      <c r="B517" s="254"/>
      <c r="C517" s="257"/>
      <c r="D517" s="260"/>
      <c r="E517" s="96"/>
      <c r="F517" s="97"/>
      <c r="G517" s="96"/>
      <c r="H517" s="97"/>
      <c r="I517" s="263"/>
      <c r="J517" s="265"/>
      <c r="K517" s="89"/>
      <c r="L517" s="89"/>
      <c r="M517" s="241"/>
      <c r="N517" s="238"/>
      <c r="O517" s="235"/>
      <c r="P517" s="149"/>
      <c r="Q517" s="140"/>
      <c r="R517" s="150"/>
      <c r="S517" s="151"/>
      <c r="T517" s="251"/>
      <c r="V517" s="100">
        <f t="shared" si="29"/>
        <v>0</v>
      </c>
      <c r="W517" s="101" t="b">
        <f t="shared" si="30"/>
        <v>1</v>
      </c>
      <c r="X517" s="101" t="b">
        <f t="shared" si="31"/>
        <v>1</v>
      </c>
      <c r="Y517" s="102">
        <f t="shared" si="32"/>
        <v>0</v>
      </c>
      <c r="Z517" s="103"/>
    </row>
    <row r="518" spans="2:26" ht="15.75" thickBot="1" x14ac:dyDescent="0.3">
      <c r="B518" s="252">
        <v>85</v>
      </c>
      <c r="C518" s="255"/>
      <c r="D518" s="258"/>
      <c r="E518" s="90"/>
      <c r="F518" s="98"/>
      <c r="G518" s="90"/>
      <c r="H518" s="91"/>
      <c r="I518" s="261"/>
      <c r="J518" s="264"/>
      <c r="K518" s="92"/>
      <c r="L518" s="84"/>
      <c r="M518" s="239"/>
      <c r="N518" s="236"/>
      <c r="O518" s="233"/>
      <c r="P518" s="143"/>
      <c r="Q518" s="133"/>
      <c r="R518" s="144"/>
      <c r="S518" s="145"/>
      <c r="T518" s="249"/>
      <c r="V518" s="100">
        <f t="shared" si="29"/>
        <v>0</v>
      </c>
      <c r="W518" s="101" t="b">
        <f t="shared" si="30"/>
        <v>1</v>
      </c>
      <c r="X518" s="101" t="b">
        <f t="shared" si="31"/>
        <v>1</v>
      </c>
      <c r="Y518" s="102">
        <f t="shared" si="32"/>
        <v>0</v>
      </c>
      <c r="Z518" s="103"/>
    </row>
    <row r="519" spans="2:26" ht="15.75" thickBot="1" x14ac:dyDescent="0.3">
      <c r="B519" s="253"/>
      <c r="C519" s="256"/>
      <c r="D519" s="259"/>
      <c r="E519" s="93"/>
      <c r="F519" s="94"/>
      <c r="G519" s="95"/>
      <c r="H519" s="94"/>
      <c r="I519" s="262"/>
      <c r="J519" s="264"/>
      <c r="K519" s="84"/>
      <c r="L519" s="84"/>
      <c r="M519" s="240"/>
      <c r="N519" s="237"/>
      <c r="O519" s="234"/>
      <c r="P519" s="146"/>
      <c r="Q519" s="136"/>
      <c r="R519" s="147"/>
      <c r="S519" s="148"/>
      <c r="T519" s="250"/>
      <c r="V519" s="100">
        <f t="shared" si="29"/>
        <v>0</v>
      </c>
      <c r="W519" s="101" t="b">
        <f t="shared" si="30"/>
        <v>1</v>
      </c>
      <c r="X519" s="101" t="b">
        <f t="shared" si="31"/>
        <v>1</v>
      </c>
      <c r="Y519" s="102">
        <f t="shared" si="32"/>
        <v>0</v>
      </c>
      <c r="Z519" s="103"/>
    </row>
    <row r="520" spans="2:26" ht="15.75" thickBot="1" x14ac:dyDescent="0.3">
      <c r="B520" s="253"/>
      <c r="C520" s="256"/>
      <c r="D520" s="259"/>
      <c r="E520" s="93"/>
      <c r="F520" s="94"/>
      <c r="G520" s="95"/>
      <c r="H520" s="94"/>
      <c r="I520" s="262"/>
      <c r="J520" s="264"/>
      <c r="K520" s="84"/>
      <c r="L520" s="84"/>
      <c r="M520" s="240"/>
      <c r="N520" s="237"/>
      <c r="O520" s="234"/>
      <c r="P520" s="136"/>
      <c r="Q520" s="136"/>
      <c r="R520" s="147"/>
      <c r="S520" s="148"/>
      <c r="T520" s="250"/>
      <c r="V520" s="100">
        <f t="shared" si="29"/>
        <v>0</v>
      </c>
      <c r="W520" s="101" t="b">
        <f t="shared" si="30"/>
        <v>1</v>
      </c>
      <c r="X520" s="101" t="b">
        <f t="shared" si="31"/>
        <v>1</v>
      </c>
      <c r="Y520" s="102">
        <f t="shared" si="32"/>
        <v>0</v>
      </c>
      <c r="Z520" s="103"/>
    </row>
    <row r="521" spans="2:26" ht="15.75" thickBot="1" x14ac:dyDescent="0.3">
      <c r="B521" s="253"/>
      <c r="C521" s="256"/>
      <c r="D521" s="259"/>
      <c r="E521" s="95"/>
      <c r="F521" s="94"/>
      <c r="G521" s="95"/>
      <c r="H521" s="94"/>
      <c r="I521" s="262"/>
      <c r="J521" s="264"/>
      <c r="K521" s="84"/>
      <c r="L521" s="84"/>
      <c r="M521" s="240"/>
      <c r="N521" s="237"/>
      <c r="O521" s="234"/>
      <c r="P521" s="136"/>
      <c r="Q521" s="136"/>
      <c r="R521" s="147"/>
      <c r="S521" s="148"/>
      <c r="T521" s="250"/>
      <c r="V521" s="100">
        <f t="shared" si="29"/>
        <v>0</v>
      </c>
      <c r="W521" s="101" t="b">
        <f t="shared" si="30"/>
        <v>1</v>
      </c>
      <c r="X521" s="101" t="b">
        <f t="shared" si="31"/>
        <v>1</v>
      </c>
      <c r="Y521" s="102">
        <f t="shared" si="32"/>
        <v>0</v>
      </c>
      <c r="Z521" s="103"/>
    </row>
    <row r="522" spans="2:26" ht="15.75" thickBot="1" x14ac:dyDescent="0.3">
      <c r="B522" s="253"/>
      <c r="C522" s="256"/>
      <c r="D522" s="259"/>
      <c r="E522" s="95"/>
      <c r="F522" s="94"/>
      <c r="G522" s="95"/>
      <c r="H522" s="94"/>
      <c r="I522" s="262"/>
      <c r="J522" s="264"/>
      <c r="K522" s="84"/>
      <c r="L522" s="84"/>
      <c r="M522" s="240"/>
      <c r="N522" s="237"/>
      <c r="O522" s="234"/>
      <c r="P522" s="136"/>
      <c r="Q522" s="136"/>
      <c r="R522" s="147"/>
      <c r="S522" s="148"/>
      <c r="T522" s="250"/>
      <c r="V522" s="100">
        <f t="shared" si="29"/>
        <v>0</v>
      </c>
      <c r="W522" s="101" t="b">
        <f t="shared" si="30"/>
        <v>1</v>
      </c>
      <c r="X522" s="101" t="b">
        <f t="shared" si="31"/>
        <v>1</v>
      </c>
      <c r="Y522" s="102">
        <f t="shared" ref="Y522:Y553" si="33">IF(AND(W522=TRUE, X522=TRUE), V522, 0)</f>
        <v>0</v>
      </c>
      <c r="Z522" s="103"/>
    </row>
    <row r="523" spans="2:26" ht="15.75" thickBot="1" x14ac:dyDescent="0.3">
      <c r="B523" s="254"/>
      <c r="C523" s="257"/>
      <c r="D523" s="260"/>
      <c r="E523" s="96"/>
      <c r="F523" s="97"/>
      <c r="G523" s="96"/>
      <c r="H523" s="97"/>
      <c r="I523" s="263"/>
      <c r="J523" s="265"/>
      <c r="K523" s="89"/>
      <c r="L523" s="89"/>
      <c r="M523" s="241"/>
      <c r="N523" s="238"/>
      <c r="O523" s="235"/>
      <c r="P523" s="149"/>
      <c r="Q523" s="140"/>
      <c r="R523" s="150"/>
      <c r="S523" s="151"/>
      <c r="T523" s="251"/>
      <c r="V523" s="100">
        <f t="shared" si="29"/>
        <v>0</v>
      </c>
      <c r="W523" s="101" t="b">
        <f t="shared" si="30"/>
        <v>1</v>
      </c>
      <c r="X523" s="101" t="b">
        <f t="shared" si="31"/>
        <v>1</v>
      </c>
      <c r="Y523" s="102">
        <f t="shared" si="33"/>
        <v>0</v>
      </c>
      <c r="Z523" s="103"/>
    </row>
    <row r="524" spans="2:26" ht="15.75" thickBot="1" x14ac:dyDescent="0.3">
      <c r="B524" s="252">
        <v>86</v>
      </c>
      <c r="C524" s="255"/>
      <c r="D524" s="258"/>
      <c r="E524" s="90"/>
      <c r="F524" s="98"/>
      <c r="G524" s="90"/>
      <c r="H524" s="91"/>
      <c r="I524" s="261"/>
      <c r="J524" s="264"/>
      <c r="K524" s="92"/>
      <c r="L524" s="84"/>
      <c r="M524" s="239"/>
      <c r="N524" s="236"/>
      <c r="O524" s="233"/>
      <c r="P524" s="143"/>
      <c r="Q524" s="133"/>
      <c r="R524" s="144"/>
      <c r="S524" s="145"/>
      <c r="T524" s="249"/>
      <c r="V524" s="100">
        <f t="shared" si="29"/>
        <v>0</v>
      </c>
      <c r="W524" s="101" t="b">
        <f t="shared" si="30"/>
        <v>1</v>
      </c>
      <c r="X524" s="101" t="b">
        <f t="shared" si="31"/>
        <v>1</v>
      </c>
      <c r="Y524" s="102">
        <f t="shared" si="33"/>
        <v>0</v>
      </c>
      <c r="Z524" s="103"/>
    </row>
    <row r="525" spans="2:26" ht="15.75" thickBot="1" x14ac:dyDescent="0.3">
      <c r="B525" s="253"/>
      <c r="C525" s="256"/>
      <c r="D525" s="259"/>
      <c r="E525" s="93"/>
      <c r="F525" s="94"/>
      <c r="G525" s="95"/>
      <c r="H525" s="94"/>
      <c r="I525" s="262"/>
      <c r="J525" s="264"/>
      <c r="K525" s="84"/>
      <c r="L525" s="84"/>
      <c r="M525" s="240"/>
      <c r="N525" s="237"/>
      <c r="O525" s="234"/>
      <c r="P525" s="146"/>
      <c r="Q525" s="136"/>
      <c r="R525" s="147"/>
      <c r="S525" s="148"/>
      <c r="T525" s="250"/>
      <c r="V525" s="100">
        <f t="shared" si="29"/>
        <v>0</v>
      </c>
      <c r="W525" s="101" t="b">
        <f t="shared" si="30"/>
        <v>1</v>
      </c>
      <c r="X525" s="101" t="b">
        <f t="shared" si="31"/>
        <v>1</v>
      </c>
      <c r="Y525" s="102">
        <f t="shared" si="33"/>
        <v>0</v>
      </c>
      <c r="Z525" s="103"/>
    </row>
    <row r="526" spans="2:26" ht="15.75" thickBot="1" x14ac:dyDescent="0.3">
      <c r="B526" s="253"/>
      <c r="C526" s="256"/>
      <c r="D526" s="259"/>
      <c r="E526" s="93"/>
      <c r="F526" s="94"/>
      <c r="G526" s="95"/>
      <c r="H526" s="94"/>
      <c r="I526" s="262"/>
      <c r="J526" s="264"/>
      <c r="K526" s="84"/>
      <c r="L526" s="84"/>
      <c r="M526" s="240"/>
      <c r="N526" s="237"/>
      <c r="O526" s="234"/>
      <c r="P526" s="136"/>
      <c r="Q526" s="136"/>
      <c r="R526" s="147"/>
      <c r="S526" s="148"/>
      <c r="T526" s="250"/>
      <c r="V526" s="100">
        <f t="shared" ref="V526:V589" si="34">+K526*tx_apoio</f>
        <v>0</v>
      </c>
      <c r="W526" s="101" t="b">
        <f t="shared" ref="W526:W589" si="35">IF(AND(G526=K526, K526=R526),TRUE,FALSE)</f>
        <v>1</v>
      </c>
      <c r="X526" s="101" t="b">
        <f t="shared" ref="X526:X589" si="36">IF(AND(H526=L526, L526=S526),TRUE,FALSE)</f>
        <v>1</v>
      </c>
      <c r="Y526" s="102">
        <f t="shared" si="33"/>
        <v>0</v>
      </c>
      <c r="Z526" s="103"/>
    </row>
    <row r="527" spans="2:26" ht="15.75" thickBot="1" x14ac:dyDescent="0.3">
      <c r="B527" s="253"/>
      <c r="C527" s="256"/>
      <c r="D527" s="259"/>
      <c r="E527" s="95"/>
      <c r="F527" s="94"/>
      <c r="G527" s="95"/>
      <c r="H527" s="94"/>
      <c r="I527" s="262"/>
      <c r="J527" s="264"/>
      <c r="K527" s="84"/>
      <c r="L527" s="84"/>
      <c r="M527" s="240"/>
      <c r="N527" s="237"/>
      <c r="O527" s="234"/>
      <c r="P527" s="136"/>
      <c r="Q527" s="136"/>
      <c r="R527" s="147"/>
      <c r="S527" s="148"/>
      <c r="T527" s="250"/>
      <c r="V527" s="100">
        <f t="shared" si="34"/>
        <v>0</v>
      </c>
      <c r="W527" s="101" t="b">
        <f t="shared" si="35"/>
        <v>1</v>
      </c>
      <c r="X527" s="101" t="b">
        <f t="shared" si="36"/>
        <v>1</v>
      </c>
      <c r="Y527" s="102">
        <f t="shared" si="33"/>
        <v>0</v>
      </c>
      <c r="Z527" s="103"/>
    </row>
    <row r="528" spans="2:26" ht="15.75" thickBot="1" x14ac:dyDescent="0.3">
      <c r="B528" s="253"/>
      <c r="C528" s="256"/>
      <c r="D528" s="259"/>
      <c r="E528" s="95"/>
      <c r="F528" s="94"/>
      <c r="G528" s="95"/>
      <c r="H528" s="94"/>
      <c r="I528" s="262"/>
      <c r="J528" s="264"/>
      <c r="K528" s="84"/>
      <c r="L528" s="84"/>
      <c r="M528" s="240"/>
      <c r="N528" s="237"/>
      <c r="O528" s="234"/>
      <c r="P528" s="136"/>
      <c r="Q528" s="136"/>
      <c r="R528" s="147"/>
      <c r="S528" s="148"/>
      <c r="T528" s="250"/>
      <c r="V528" s="100">
        <f t="shared" si="34"/>
        <v>0</v>
      </c>
      <c r="W528" s="101" t="b">
        <f t="shared" si="35"/>
        <v>1</v>
      </c>
      <c r="X528" s="101" t="b">
        <f t="shared" si="36"/>
        <v>1</v>
      </c>
      <c r="Y528" s="102">
        <f t="shared" si="33"/>
        <v>0</v>
      </c>
      <c r="Z528" s="103"/>
    </row>
    <row r="529" spans="2:26" ht="15.75" thickBot="1" x14ac:dyDescent="0.3">
      <c r="B529" s="254"/>
      <c r="C529" s="257"/>
      <c r="D529" s="260"/>
      <c r="E529" s="96"/>
      <c r="F529" s="97"/>
      <c r="G529" s="96"/>
      <c r="H529" s="97"/>
      <c r="I529" s="263"/>
      <c r="J529" s="265"/>
      <c r="K529" s="89"/>
      <c r="L529" s="89"/>
      <c r="M529" s="241"/>
      <c r="N529" s="238"/>
      <c r="O529" s="235"/>
      <c r="P529" s="149"/>
      <c r="Q529" s="140"/>
      <c r="R529" s="150"/>
      <c r="S529" s="151"/>
      <c r="T529" s="251"/>
      <c r="V529" s="100">
        <f t="shared" si="34"/>
        <v>0</v>
      </c>
      <c r="W529" s="101" t="b">
        <f t="shared" si="35"/>
        <v>1</v>
      </c>
      <c r="X529" s="101" t="b">
        <f t="shared" si="36"/>
        <v>1</v>
      </c>
      <c r="Y529" s="102">
        <f t="shared" si="33"/>
        <v>0</v>
      </c>
      <c r="Z529" s="103"/>
    </row>
    <row r="530" spans="2:26" ht="15.75" thickBot="1" x14ac:dyDescent="0.3">
      <c r="B530" s="252">
        <v>87</v>
      </c>
      <c r="C530" s="255"/>
      <c r="D530" s="258"/>
      <c r="E530" s="90"/>
      <c r="F530" s="98"/>
      <c r="G530" s="90"/>
      <c r="H530" s="91"/>
      <c r="I530" s="261"/>
      <c r="J530" s="264"/>
      <c r="K530" s="92"/>
      <c r="L530" s="84"/>
      <c r="M530" s="239"/>
      <c r="N530" s="236"/>
      <c r="O530" s="233"/>
      <c r="P530" s="143"/>
      <c r="Q530" s="133"/>
      <c r="R530" s="144"/>
      <c r="S530" s="145"/>
      <c r="T530" s="249"/>
      <c r="V530" s="100">
        <f t="shared" si="34"/>
        <v>0</v>
      </c>
      <c r="W530" s="101" t="b">
        <f t="shared" si="35"/>
        <v>1</v>
      </c>
      <c r="X530" s="101" t="b">
        <f t="shared" si="36"/>
        <v>1</v>
      </c>
      <c r="Y530" s="102">
        <f t="shared" si="33"/>
        <v>0</v>
      </c>
      <c r="Z530" s="103"/>
    </row>
    <row r="531" spans="2:26" ht="15.75" thickBot="1" x14ac:dyDescent="0.3">
      <c r="B531" s="253"/>
      <c r="C531" s="256"/>
      <c r="D531" s="259"/>
      <c r="E531" s="93"/>
      <c r="F531" s="94"/>
      <c r="G531" s="95"/>
      <c r="H531" s="94"/>
      <c r="I531" s="262"/>
      <c r="J531" s="264"/>
      <c r="K531" s="84"/>
      <c r="L531" s="84"/>
      <c r="M531" s="240"/>
      <c r="N531" s="237"/>
      <c r="O531" s="234"/>
      <c r="P531" s="146"/>
      <c r="Q531" s="136"/>
      <c r="R531" s="147"/>
      <c r="S531" s="148"/>
      <c r="T531" s="250"/>
      <c r="V531" s="100">
        <f t="shared" si="34"/>
        <v>0</v>
      </c>
      <c r="W531" s="101" t="b">
        <f t="shared" si="35"/>
        <v>1</v>
      </c>
      <c r="X531" s="101" t="b">
        <f t="shared" si="36"/>
        <v>1</v>
      </c>
      <c r="Y531" s="102">
        <f t="shared" si="33"/>
        <v>0</v>
      </c>
      <c r="Z531" s="103"/>
    </row>
    <row r="532" spans="2:26" ht="15.75" thickBot="1" x14ac:dyDescent="0.3">
      <c r="B532" s="253"/>
      <c r="C532" s="256"/>
      <c r="D532" s="259"/>
      <c r="E532" s="93"/>
      <c r="F532" s="94"/>
      <c r="G532" s="95"/>
      <c r="H532" s="94"/>
      <c r="I532" s="262"/>
      <c r="J532" s="264"/>
      <c r="K532" s="84"/>
      <c r="L532" s="84"/>
      <c r="M532" s="240"/>
      <c r="N532" s="237"/>
      <c r="O532" s="234"/>
      <c r="P532" s="136"/>
      <c r="Q532" s="136"/>
      <c r="R532" s="147"/>
      <c r="S532" s="148"/>
      <c r="T532" s="250"/>
      <c r="V532" s="100">
        <f t="shared" si="34"/>
        <v>0</v>
      </c>
      <c r="W532" s="101" t="b">
        <f t="shared" si="35"/>
        <v>1</v>
      </c>
      <c r="X532" s="101" t="b">
        <f t="shared" si="36"/>
        <v>1</v>
      </c>
      <c r="Y532" s="102">
        <f t="shared" si="33"/>
        <v>0</v>
      </c>
      <c r="Z532" s="103"/>
    </row>
    <row r="533" spans="2:26" ht="15.75" thickBot="1" x14ac:dyDescent="0.3">
      <c r="B533" s="253"/>
      <c r="C533" s="256"/>
      <c r="D533" s="259"/>
      <c r="E533" s="95"/>
      <c r="F533" s="94"/>
      <c r="G533" s="95"/>
      <c r="H533" s="94"/>
      <c r="I533" s="262"/>
      <c r="J533" s="264"/>
      <c r="K533" s="84"/>
      <c r="L533" s="84"/>
      <c r="M533" s="240"/>
      <c r="N533" s="237"/>
      <c r="O533" s="234"/>
      <c r="P533" s="136"/>
      <c r="Q533" s="136"/>
      <c r="R533" s="147"/>
      <c r="S533" s="148"/>
      <c r="T533" s="250"/>
      <c r="V533" s="100">
        <f t="shared" si="34"/>
        <v>0</v>
      </c>
      <c r="W533" s="101" t="b">
        <f t="shared" si="35"/>
        <v>1</v>
      </c>
      <c r="X533" s="101" t="b">
        <f t="shared" si="36"/>
        <v>1</v>
      </c>
      <c r="Y533" s="102">
        <f t="shared" si="33"/>
        <v>0</v>
      </c>
      <c r="Z533" s="103"/>
    </row>
    <row r="534" spans="2:26" ht="15.75" thickBot="1" x14ac:dyDescent="0.3">
      <c r="B534" s="253"/>
      <c r="C534" s="256"/>
      <c r="D534" s="259"/>
      <c r="E534" s="95"/>
      <c r="F534" s="94"/>
      <c r="G534" s="95"/>
      <c r="H534" s="94"/>
      <c r="I534" s="262"/>
      <c r="J534" s="264"/>
      <c r="K534" s="84"/>
      <c r="L534" s="84"/>
      <c r="M534" s="240"/>
      <c r="N534" s="237"/>
      <c r="O534" s="234"/>
      <c r="P534" s="136"/>
      <c r="Q534" s="136"/>
      <c r="R534" s="147"/>
      <c r="S534" s="148"/>
      <c r="T534" s="250"/>
      <c r="V534" s="100">
        <f t="shared" si="34"/>
        <v>0</v>
      </c>
      <c r="W534" s="101" t="b">
        <f t="shared" si="35"/>
        <v>1</v>
      </c>
      <c r="X534" s="101" t="b">
        <f t="shared" si="36"/>
        <v>1</v>
      </c>
      <c r="Y534" s="102">
        <f t="shared" si="33"/>
        <v>0</v>
      </c>
      <c r="Z534" s="103"/>
    </row>
    <row r="535" spans="2:26" ht="15.75" thickBot="1" x14ac:dyDescent="0.3">
      <c r="B535" s="254"/>
      <c r="C535" s="257"/>
      <c r="D535" s="260"/>
      <c r="E535" s="96"/>
      <c r="F535" s="97"/>
      <c r="G535" s="96"/>
      <c r="H535" s="97"/>
      <c r="I535" s="263"/>
      <c r="J535" s="265"/>
      <c r="K535" s="89"/>
      <c r="L535" s="89"/>
      <c r="M535" s="241"/>
      <c r="N535" s="238"/>
      <c r="O535" s="235"/>
      <c r="P535" s="149"/>
      <c r="Q535" s="140"/>
      <c r="R535" s="150"/>
      <c r="S535" s="151"/>
      <c r="T535" s="251"/>
      <c r="V535" s="100">
        <f t="shared" si="34"/>
        <v>0</v>
      </c>
      <c r="W535" s="101" t="b">
        <f t="shared" si="35"/>
        <v>1</v>
      </c>
      <c r="X535" s="101" t="b">
        <f t="shared" si="36"/>
        <v>1</v>
      </c>
      <c r="Y535" s="102">
        <f t="shared" si="33"/>
        <v>0</v>
      </c>
      <c r="Z535" s="103"/>
    </row>
    <row r="536" spans="2:26" ht="15.75" thickBot="1" x14ac:dyDescent="0.3">
      <c r="B536" s="252">
        <v>88</v>
      </c>
      <c r="C536" s="255"/>
      <c r="D536" s="258"/>
      <c r="E536" s="90"/>
      <c r="F536" s="98"/>
      <c r="G536" s="90"/>
      <c r="H536" s="91"/>
      <c r="I536" s="261"/>
      <c r="J536" s="264"/>
      <c r="K536" s="92"/>
      <c r="L536" s="84"/>
      <c r="M536" s="239"/>
      <c r="N536" s="236"/>
      <c r="O536" s="233"/>
      <c r="P536" s="143"/>
      <c r="Q536" s="133"/>
      <c r="R536" s="144"/>
      <c r="S536" s="145"/>
      <c r="T536" s="249"/>
      <c r="V536" s="100">
        <f t="shared" si="34"/>
        <v>0</v>
      </c>
      <c r="W536" s="101" t="b">
        <f t="shared" si="35"/>
        <v>1</v>
      </c>
      <c r="X536" s="101" t="b">
        <f t="shared" si="36"/>
        <v>1</v>
      </c>
      <c r="Y536" s="102">
        <f t="shared" si="33"/>
        <v>0</v>
      </c>
      <c r="Z536" s="103"/>
    </row>
    <row r="537" spans="2:26" ht="15.75" thickBot="1" x14ac:dyDescent="0.3">
      <c r="B537" s="253"/>
      <c r="C537" s="256"/>
      <c r="D537" s="259"/>
      <c r="E537" s="93"/>
      <c r="F537" s="94"/>
      <c r="G537" s="95"/>
      <c r="H537" s="94"/>
      <c r="I537" s="262"/>
      <c r="J537" s="264"/>
      <c r="K537" s="84"/>
      <c r="L537" s="84"/>
      <c r="M537" s="240"/>
      <c r="N537" s="237"/>
      <c r="O537" s="234"/>
      <c r="P537" s="146"/>
      <c r="Q537" s="136"/>
      <c r="R537" s="147"/>
      <c r="S537" s="148"/>
      <c r="T537" s="250"/>
      <c r="V537" s="100">
        <f t="shared" si="34"/>
        <v>0</v>
      </c>
      <c r="W537" s="101" t="b">
        <f t="shared" si="35"/>
        <v>1</v>
      </c>
      <c r="X537" s="101" t="b">
        <f t="shared" si="36"/>
        <v>1</v>
      </c>
      <c r="Y537" s="102">
        <f t="shared" si="33"/>
        <v>0</v>
      </c>
      <c r="Z537" s="103"/>
    </row>
    <row r="538" spans="2:26" ht="15.75" thickBot="1" x14ac:dyDescent="0.3">
      <c r="B538" s="253"/>
      <c r="C538" s="256"/>
      <c r="D538" s="259"/>
      <c r="E538" s="93"/>
      <c r="F538" s="94"/>
      <c r="G538" s="95"/>
      <c r="H538" s="94"/>
      <c r="I538" s="262"/>
      <c r="J538" s="264"/>
      <c r="K538" s="84"/>
      <c r="L538" s="84"/>
      <c r="M538" s="240"/>
      <c r="N538" s="237"/>
      <c r="O538" s="234"/>
      <c r="P538" s="136"/>
      <c r="Q538" s="136"/>
      <c r="R538" s="147"/>
      <c r="S538" s="148"/>
      <c r="T538" s="250"/>
      <c r="V538" s="100">
        <f t="shared" si="34"/>
        <v>0</v>
      </c>
      <c r="W538" s="101" t="b">
        <f t="shared" si="35"/>
        <v>1</v>
      </c>
      <c r="X538" s="101" t="b">
        <f t="shared" si="36"/>
        <v>1</v>
      </c>
      <c r="Y538" s="102">
        <f t="shared" si="33"/>
        <v>0</v>
      </c>
      <c r="Z538" s="103"/>
    </row>
    <row r="539" spans="2:26" ht="15.75" thickBot="1" x14ac:dyDescent="0.3">
      <c r="B539" s="253"/>
      <c r="C539" s="256"/>
      <c r="D539" s="259"/>
      <c r="E539" s="95"/>
      <c r="F539" s="94"/>
      <c r="G539" s="95"/>
      <c r="H539" s="94"/>
      <c r="I539" s="262"/>
      <c r="J539" s="264"/>
      <c r="K539" s="84"/>
      <c r="L539" s="84"/>
      <c r="M539" s="240"/>
      <c r="N539" s="237"/>
      <c r="O539" s="234"/>
      <c r="P539" s="136"/>
      <c r="Q539" s="136"/>
      <c r="R539" s="147"/>
      <c r="S539" s="148"/>
      <c r="T539" s="250"/>
      <c r="V539" s="100">
        <f t="shared" si="34"/>
        <v>0</v>
      </c>
      <c r="W539" s="101" t="b">
        <f t="shared" si="35"/>
        <v>1</v>
      </c>
      <c r="X539" s="101" t="b">
        <f t="shared" si="36"/>
        <v>1</v>
      </c>
      <c r="Y539" s="102">
        <f t="shared" si="33"/>
        <v>0</v>
      </c>
      <c r="Z539" s="103"/>
    </row>
    <row r="540" spans="2:26" ht="15.75" thickBot="1" x14ac:dyDescent="0.3">
      <c r="B540" s="253"/>
      <c r="C540" s="256"/>
      <c r="D540" s="259"/>
      <c r="E540" s="95"/>
      <c r="F540" s="94"/>
      <c r="G540" s="95"/>
      <c r="H540" s="94"/>
      <c r="I540" s="262"/>
      <c r="J540" s="264"/>
      <c r="K540" s="84"/>
      <c r="L540" s="84"/>
      <c r="M540" s="240"/>
      <c r="N540" s="237"/>
      <c r="O540" s="234"/>
      <c r="P540" s="136"/>
      <c r="Q540" s="136"/>
      <c r="R540" s="147"/>
      <c r="S540" s="148"/>
      <c r="T540" s="250"/>
      <c r="V540" s="100">
        <f t="shared" si="34"/>
        <v>0</v>
      </c>
      <c r="W540" s="101" t="b">
        <f t="shared" si="35"/>
        <v>1</v>
      </c>
      <c r="X540" s="101" t="b">
        <f t="shared" si="36"/>
        <v>1</v>
      </c>
      <c r="Y540" s="102">
        <f t="shared" si="33"/>
        <v>0</v>
      </c>
      <c r="Z540" s="103"/>
    </row>
    <row r="541" spans="2:26" ht="15.75" thickBot="1" x14ac:dyDescent="0.3">
      <c r="B541" s="254"/>
      <c r="C541" s="257"/>
      <c r="D541" s="260"/>
      <c r="E541" s="96"/>
      <c r="F541" s="97"/>
      <c r="G541" s="96"/>
      <c r="H541" s="97"/>
      <c r="I541" s="263"/>
      <c r="J541" s="265"/>
      <c r="K541" s="89"/>
      <c r="L541" s="89"/>
      <c r="M541" s="241"/>
      <c r="N541" s="238"/>
      <c r="O541" s="235"/>
      <c r="P541" s="149"/>
      <c r="Q541" s="140"/>
      <c r="R541" s="150"/>
      <c r="S541" s="151"/>
      <c r="T541" s="251"/>
      <c r="V541" s="100">
        <f t="shared" si="34"/>
        <v>0</v>
      </c>
      <c r="W541" s="101" t="b">
        <f t="shared" si="35"/>
        <v>1</v>
      </c>
      <c r="X541" s="101" t="b">
        <f t="shared" si="36"/>
        <v>1</v>
      </c>
      <c r="Y541" s="102">
        <f t="shared" si="33"/>
        <v>0</v>
      </c>
      <c r="Z541" s="103"/>
    </row>
    <row r="542" spans="2:26" ht="15.75" thickBot="1" x14ac:dyDescent="0.3">
      <c r="B542" s="252">
        <v>89</v>
      </c>
      <c r="C542" s="255"/>
      <c r="D542" s="258"/>
      <c r="E542" s="90"/>
      <c r="F542" s="98"/>
      <c r="G542" s="90"/>
      <c r="H542" s="91"/>
      <c r="I542" s="261"/>
      <c r="J542" s="264"/>
      <c r="K542" s="92"/>
      <c r="L542" s="84"/>
      <c r="M542" s="239"/>
      <c r="N542" s="236"/>
      <c r="O542" s="233"/>
      <c r="P542" s="143"/>
      <c r="Q542" s="133"/>
      <c r="R542" s="144"/>
      <c r="S542" s="145"/>
      <c r="T542" s="249"/>
      <c r="V542" s="100">
        <f t="shared" si="34"/>
        <v>0</v>
      </c>
      <c r="W542" s="101" t="b">
        <f t="shared" si="35"/>
        <v>1</v>
      </c>
      <c r="X542" s="101" t="b">
        <f t="shared" si="36"/>
        <v>1</v>
      </c>
      <c r="Y542" s="102">
        <f t="shared" si="33"/>
        <v>0</v>
      </c>
      <c r="Z542" s="103"/>
    </row>
    <row r="543" spans="2:26" ht="15.75" thickBot="1" x14ac:dyDescent="0.3">
      <c r="B543" s="253"/>
      <c r="C543" s="256"/>
      <c r="D543" s="259"/>
      <c r="E543" s="93"/>
      <c r="F543" s="94"/>
      <c r="G543" s="95"/>
      <c r="H543" s="94"/>
      <c r="I543" s="262"/>
      <c r="J543" s="264"/>
      <c r="K543" s="84"/>
      <c r="L543" s="84"/>
      <c r="M543" s="240"/>
      <c r="N543" s="237"/>
      <c r="O543" s="234"/>
      <c r="P543" s="146"/>
      <c r="Q543" s="136"/>
      <c r="R543" s="147"/>
      <c r="S543" s="148"/>
      <c r="T543" s="250"/>
      <c r="V543" s="100">
        <f t="shared" si="34"/>
        <v>0</v>
      </c>
      <c r="W543" s="101" t="b">
        <f t="shared" si="35"/>
        <v>1</v>
      </c>
      <c r="X543" s="101" t="b">
        <f t="shared" si="36"/>
        <v>1</v>
      </c>
      <c r="Y543" s="102">
        <f t="shared" si="33"/>
        <v>0</v>
      </c>
      <c r="Z543" s="103"/>
    </row>
    <row r="544" spans="2:26" ht="15.75" thickBot="1" x14ac:dyDescent="0.3">
      <c r="B544" s="253"/>
      <c r="C544" s="256"/>
      <c r="D544" s="259"/>
      <c r="E544" s="93"/>
      <c r="F544" s="94"/>
      <c r="G544" s="95"/>
      <c r="H544" s="94"/>
      <c r="I544" s="262"/>
      <c r="J544" s="264"/>
      <c r="K544" s="84"/>
      <c r="L544" s="84"/>
      <c r="M544" s="240"/>
      <c r="N544" s="237"/>
      <c r="O544" s="234"/>
      <c r="P544" s="136"/>
      <c r="Q544" s="136"/>
      <c r="R544" s="147"/>
      <c r="S544" s="148"/>
      <c r="T544" s="250"/>
      <c r="V544" s="100">
        <f t="shared" si="34"/>
        <v>0</v>
      </c>
      <c r="W544" s="101" t="b">
        <f t="shared" si="35"/>
        <v>1</v>
      </c>
      <c r="X544" s="101" t="b">
        <f t="shared" si="36"/>
        <v>1</v>
      </c>
      <c r="Y544" s="102">
        <f t="shared" si="33"/>
        <v>0</v>
      </c>
      <c r="Z544" s="103"/>
    </row>
    <row r="545" spans="2:26" ht="15.75" thickBot="1" x14ac:dyDescent="0.3">
      <c r="B545" s="253"/>
      <c r="C545" s="256"/>
      <c r="D545" s="259"/>
      <c r="E545" s="95"/>
      <c r="F545" s="94"/>
      <c r="G545" s="95"/>
      <c r="H545" s="94"/>
      <c r="I545" s="262"/>
      <c r="J545" s="264"/>
      <c r="K545" s="84"/>
      <c r="L545" s="84"/>
      <c r="M545" s="240"/>
      <c r="N545" s="237"/>
      <c r="O545" s="234"/>
      <c r="P545" s="136"/>
      <c r="Q545" s="136"/>
      <c r="R545" s="147"/>
      <c r="S545" s="148"/>
      <c r="T545" s="250"/>
      <c r="V545" s="100">
        <f t="shared" si="34"/>
        <v>0</v>
      </c>
      <c r="W545" s="101" t="b">
        <f t="shared" si="35"/>
        <v>1</v>
      </c>
      <c r="X545" s="101" t="b">
        <f t="shared" si="36"/>
        <v>1</v>
      </c>
      <c r="Y545" s="102">
        <f t="shared" si="33"/>
        <v>0</v>
      </c>
      <c r="Z545" s="103"/>
    </row>
    <row r="546" spans="2:26" ht="15.75" thickBot="1" x14ac:dyDescent="0.3">
      <c r="B546" s="253"/>
      <c r="C546" s="256"/>
      <c r="D546" s="259"/>
      <c r="E546" s="95"/>
      <c r="F546" s="94"/>
      <c r="G546" s="95"/>
      <c r="H546" s="94"/>
      <c r="I546" s="262"/>
      <c r="J546" s="264"/>
      <c r="K546" s="84"/>
      <c r="L546" s="84"/>
      <c r="M546" s="240"/>
      <c r="N546" s="237"/>
      <c r="O546" s="234"/>
      <c r="P546" s="136"/>
      <c r="Q546" s="136"/>
      <c r="R546" s="147"/>
      <c r="S546" s="148"/>
      <c r="T546" s="250"/>
      <c r="V546" s="100">
        <f t="shared" si="34"/>
        <v>0</v>
      </c>
      <c r="W546" s="101" t="b">
        <f t="shared" si="35"/>
        <v>1</v>
      </c>
      <c r="X546" s="101" t="b">
        <f t="shared" si="36"/>
        <v>1</v>
      </c>
      <c r="Y546" s="102">
        <f t="shared" si="33"/>
        <v>0</v>
      </c>
      <c r="Z546" s="103"/>
    </row>
    <row r="547" spans="2:26" ht="15.75" thickBot="1" x14ac:dyDescent="0.3">
      <c r="B547" s="254"/>
      <c r="C547" s="257"/>
      <c r="D547" s="260"/>
      <c r="E547" s="96"/>
      <c r="F547" s="97"/>
      <c r="G547" s="96"/>
      <c r="H547" s="97"/>
      <c r="I547" s="263"/>
      <c r="J547" s="265"/>
      <c r="K547" s="89"/>
      <c r="L547" s="89"/>
      <c r="M547" s="241"/>
      <c r="N547" s="238"/>
      <c r="O547" s="235"/>
      <c r="P547" s="149"/>
      <c r="Q547" s="140"/>
      <c r="R547" s="150"/>
      <c r="S547" s="151"/>
      <c r="T547" s="251"/>
      <c r="V547" s="100">
        <f t="shared" si="34"/>
        <v>0</v>
      </c>
      <c r="W547" s="101" t="b">
        <f t="shared" si="35"/>
        <v>1</v>
      </c>
      <c r="X547" s="101" t="b">
        <f t="shared" si="36"/>
        <v>1</v>
      </c>
      <c r="Y547" s="102">
        <f t="shared" si="33"/>
        <v>0</v>
      </c>
      <c r="Z547" s="103"/>
    </row>
    <row r="548" spans="2:26" ht="15.75" thickBot="1" x14ac:dyDescent="0.3">
      <c r="B548" s="252">
        <v>90</v>
      </c>
      <c r="C548" s="255"/>
      <c r="D548" s="258"/>
      <c r="E548" s="90"/>
      <c r="F548" s="98"/>
      <c r="G548" s="90"/>
      <c r="H548" s="91"/>
      <c r="I548" s="261"/>
      <c r="J548" s="264"/>
      <c r="K548" s="92"/>
      <c r="L548" s="84"/>
      <c r="M548" s="239"/>
      <c r="N548" s="236"/>
      <c r="O548" s="233"/>
      <c r="P548" s="143"/>
      <c r="Q548" s="133"/>
      <c r="R548" s="144"/>
      <c r="S548" s="145"/>
      <c r="T548" s="249"/>
      <c r="V548" s="100">
        <f t="shared" si="34"/>
        <v>0</v>
      </c>
      <c r="W548" s="101" t="b">
        <f t="shared" si="35"/>
        <v>1</v>
      </c>
      <c r="X548" s="101" t="b">
        <f t="shared" si="36"/>
        <v>1</v>
      </c>
      <c r="Y548" s="102">
        <f t="shared" si="33"/>
        <v>0</v>
      </c>
      <c r="Z548" s="103"/>
    </row>
    <row r="549" spans="2:26" ht="15.75" thickBot="1" x14ac:dyDescent="0.3">
      <c r="B549" s="253"/>
      <c r="C549" s="256"/>
      <c r="D549" s="259"/>
      <c r="E549" s="93"/>
      <c r="F549" s="94"/>
      <c r="G549" s="95"/>
      <c r="H549" s="94"/>
      <c r="I549" s="262"/>
      <c r="J549" s="264"/>
      <c r="K549" s="84"/>
      <c r="L549" s="84"/>
      <c r="M549" s="240"/>
      <c r="N549" s="237"/>
      <c r="O549" s="234"/>
      <c r="P549" s="146"/>
      <c r="Q549" s="136"/>
      <c r="R549" s="147"/>
      <c r="S549" s="148"/>
      <c r="T549" s="250"/>
      <c r="V549" s="100">
        <f t="shared" si="34"/>
        <v>0</v>
      </c>
      <c r="W549" s="101" t="b">
        <f t="shared" si="35"/>
        <v>1</v>
      </c>
      <c r="X549" s="101" t="b">
        <f t="shared" si="36"/>
        <v>1</v>
      </c>
      <c r="Y549" s="102">
        <f t="shared" si="33"/>
        <v>0</v>
      </c>
      <c r="Z549" s="103"/>
    </row>
    <row r="550" spans="2:26" ht="15.75" thickBot="1" x14ac:dyDescent="0.3">
      <c r="B550" s="253"/>
      <c r="C550" s="256"/>
      <c r="D550" s="259"/>
      <c r="E550" s="93"/>
      <c r="F550" s="94"/>
      <c r="G550" s="95"/>
      <c r="H550" s="94"/>
      <c r="I550" s="262"/>
      <c r="J550" s="264"/>
      <c r="K550" s="84"/>
      <c r="L550" s="84"/>
      <c r="M550" s="240"/>
      <c r="N550" s="237"/>
      <c r="O550" s="234"/>
      <c r="P550" s="136"/>
      <c r="Q550" s="136"/>
      <c r="R550" s="147"/>
      <c r="S550" s="148"/>
      <c r="T550" s="250"/>
      <c r="V550" s="100">
        <f t="shared" si="34"/>
        <v>0</v>
      </c>
      <c r="W550" s="101" t="b">
        <f t="shared" si="35"/>
        <v>1</v>
      </c>
      <c r="X550" s="101" t="b">
        <f t="shared" si="36"/>
        <v>1</v>
      </c>
      <c r="Y550" s="102">
        <f t="shared" si="33"/>
        <v>0</v>
      </c>
      <c r="Z550" s="103"/>
    </row>
    <row r="551" spans="2:26" ht="15.75" thickBot="1" x14ac:dyDescent="0.3">
      <c r="B551" s="253"/>
      <c r="C551" s="256"/>
      <c r="D551" s="259"/>
      <c r="E551" s="95"/>
      <c r="F551" s="94"/>
      <c r="G551" s="95"/>
      <c r="H551" s="94"/>
      <c r="I551" s="262"/>
      <c r="J551" s="264"/>
      <c r="K551" s="84"/>
      <c r="L551" s="84"/>
      <c r="M551" s="240"/>
      <c r="N551" s="237"/>
      <c r="O551" s="234"/>
      <c r="P551" s="136"/>
      <c r="Q551" s="136"/>
      <c r="R551" s="147"/>
      <c r="S551" s="148"/>
      <c r="T551" s="250"/>
      <c r="V551" s="100">
        <f t="shared" si="34"/>
        <v>0</v>
      </c>
      <c r="W551" s="101" t="b">
        <f t="shared" si="35"/>
        <v>1</v>
      </c>
      <c r="X551" s="101" t="b">
        <f t="shared" si="36"/>
        <v>1</v>
      </c>
      <c r="Y551" s="102">
        <f t="shared" si="33"/>
        <v>0</v>
      </c>
      <c r="Z551" s="103"/>
    </row>
    <row r="552" spans="2:26" ht="15.75" thickBot="1" x14ac:dyDescent="0.3">
      <c r="B552" s="253"/>
      <c r="C552" s="256"/>
      <c r="D552" s="259"/>
      <c r="E552" s="95"/>
      <c r="F552" s="94"/>
      <c r="G552" s="95"/>
      <c r="H552" s="94"/>
      <c r="I552" s="262"/>
      <c r="J552" s="264"/>
      <c r="K552" s="84"/>
      <c r="L552" s="84"/>
      <c r="M552" s="240"/>
      <c r="N552" s="237"/>
      <c r="O552" s="234"/>
      <c r="P552" s="136"/>
      <c r="Q552" s="136"/>
      <c r="R552" s="147"/>
      <c r="S552" s="148"/>
      <c r="T552" s="250"/>
      <c r="V552" s="100">
        <f t="shared" si="34"/>
        <v>0</v>
      </c>
      <c r="W552" s="101" t="b">
        <f t="shared" si="35"/>
        <v>1</v>
      </c>
      <c r="X552" s="101" t="b">
        <f t="shared" si="36"/>
        <v>1</v>
      </c>
      <c r="Y552" s="102">
        <f t="shared" si="33"/>
        <v>0</v>
      </c>
      <c r="Z552" s="103"/>
    </row>
    <row r="553" spans="2:26" ht="15.75" thickBot="1" x14ac:dyDescent="0.3">
      <c r="B553" s="254"/>
      <c r="C553" s="257"/>
      <c r="D553" s="260"/>
      <c r="E553" s="96"/>
      <c r="F553" s="97"/>
      <c r="G553" s="96"/>
      <c r="H553" s="97"/>
      <c r="I553" s="263"/>
      <c r="J553" s="265"/>
      <c r="K553" s="89"/>
      <c r="L553" s="89"/>
      <c r="M553" s="241"/>
      <c r="N553" s="238"/>
      <c r="O553" s="235"/>
      <c r="P553" s="149"/>
      <c r="Q553" s="140"/>
      <c r="R553" s="150"/>
      <c r="S553" s="151"/>
      <c r="T553" s="251"/>
      <c r="V553" s="100">
        <f t="shared" si="34"/>
        <v>0</v>
      </c>
      <c r="W553" s="101" t="b">
        <f t="shared" si="35"/>
        <v>1</v>
      </c>
      <c r="X553" s="101" t="b">
        <f t="shared" si="36"/>
        <v>1</v>
      </c>
      <c r="Y553" s="102">
        <f t="shared" si="33"/>
        <v>0</v>
      </c>
      <c r="Z553" s="103"/>
    </row>
    <row r="554" spans="2:26" ht="15.75" thickBot="1" x14ac:dyDescent="0.3">
      <c r="B554" s="252">
        <v>91</v>
      </c>
      <c r="C554" s="255"/>
      <c r="D554" s="258"/>
      <c r="E554" s="90"/>
      <c r="F554" s="98"/>
      <c r="G554" s="90"/>
      <c r="H554" s="91"/>
      <c r="I554" s="261"/>
      <c r="J554" s="264"/>
      <c r="K554" s="92"/>
      <c r="L554" s="84"/>
      <c r="M554" s="239"/>
      <c r="N554" s="236"/>
      <c r="O554" s="233"/>
      <c r="P554" s="143"/>
      <c r="Q554" s="133"/>
      <c r="R554" s="144"/>
      <c r="S554" s="145"/>
      <c r="T554" s="249"/>
      <c r="V554" s="100">
        <f t="shared" si="34"/>
        <v>0</v>
      </c>
      <c r="W554" s="101" t="b">
        <f t="shared" si="35"/>
        <v>1</v>
      </c>
      <c r="X554" s="101" t="b">
        <f t="shared" si="36"/>
        <v>1</v>
      </c>
      <c r="Y554" s="102">
        <f t="shared" ref="Y554:Y585" si="37">IF(AND(W554=TRUE, X554=TRUE), V554, 0)</f>
        <v>0</v>
      </c>
      <c r="Z554" s="103"/>
    </row>
    <row r="555" spans="2:26" ht="15.75" thickBot="1" x14ac:dyDescent="0.3">
      <c r="B555" s="253"/>
      <c r="C555" s="256"/>
      <c r="D555" s="259"/>
      <c r="E555" s="93"/>
      <c r="F555" s="94"/>
      <c r="G555" s="95"/>
      <c r="H555" s="94"/>
      <c r="I555" s="262"/>
      <c r="J555" s="264"/>
      <c r="K555" s="84"/>
      <c r="L555" s="84"/>
      <c r="M555" s="240"/>
      <c r="N555" s="237"/>
      <c r="O555" s="234"/>
      <c r="P555" s="146"/>
      <c r="Q555" s="136"/>
      <c r="R555" s="147"/>
      <c r="S555" s="148"/>
      <c r="T555" s="250"/>
      <c r="V555" s="100">
        <f t="shared" si="34"/>
        <v>0</v>
      </c>
      <c r="W555" s="101" t="b">
        <f t="shared" si="35"/>
        <v>1</v>
      </c>
      <c r="X555" s="101" t="b">
        <f t="shared" si="36"/>
        <v>1</v>
      </c>
      <c r="Y555" s="102">
        <f t="shared" si="37"/>
        <v>0</v>
      </c>
      <c r="Z555" s="103"/>
    </row>
    <row r="556" spans="2:26" ht="15.75" thickBot="1" x14ac:dyDescent="0.3">
      <c r="B556" s="253"/>
      <c r="C556" s="256"/>
      <c r="D556" s="259"/>
      <c r="E556" s="93"/>
      <c r="F556" s="94"/>
      <c r="G556" s="95"/>
      <c r="H556" s="94"/>
      <c r="I556" s="262"/>
      <c r="J556" s="264"/>
      <c r="K556" s="84"/>
      <c r="L556" s="84"/>
      <c r="M556" s="240"/>
      <c r="N556" s="237"/>
      <c r="O556" s="234"/>
      <c r="P556" s="136"/>
      <c r="Q556" s="136"/>
      <c r="R556" s="147"/>
      <c r="S556" s="148"/>
      <c r="T556" s="250"/>
      <c r="V556" s="100">
        <f t="shared" si="34"/>
        <v>0</v>
      </c>
      <c r="W556" s="101" t="b">
        <f t="shared" si="35"/>
        <v>1</v>
      </c>
      <c r="X556" s="101" t="b">
        <f t="shared" si="36"/>
        <v>1</v>
      </c>
      <c r="Y556" s="102">
        <f t="shared" si="37"/>
        <v>0</v>
      </c>
      <c r="Z556" s="103"/>
    </row>
    <row r="557" spans="2:26" ht="15.75" thickBot="1" x14ac:dyDescent="0.3">
      <c r="B557" s="253"/>
      <c r="C557" s="256"/>
      <c r="D557" s="259"/>
      <c r="E557" s="95"/>
      <c r="F557" s="94"/>
      <c r="G557" s="95"/>
      <c r="H557" s="94"/>
      <c r="I557" s="262"/>
      <c r="J557" s="264"/>
      <c r="K557" s="84"/>
      <c r="L557" s="84"/>
      <c r="M557" s="240"/>
      <c r="N557" s="237"/>
      <c r="O557" s="234"/>
      <c r="P557" s="136"/>
      <c r="Q557" s="136"/>
      <c r="R557" s="147"/>
      <c r="S557" s="148"/>
      <c r="T557" s="250"/>
      <c r="V557" s="100">
        <f t="shared" si="34"/>
        <v>0</v>
      </c>
      <c r="W557" s="101" t="b">
        <f t="shared" si="35"/>
        <v>1</v>
      </c>
      <c r="X557" s="101" t="b">
        <f t="shared" si="36"/>
        <v>1</v>
      </c>
      <c r="Y557" s="102">
        <f t="shared" si="37"/>
        <v>0</v>
      </c>
      <c r="Z557" s="103"/>
    </row>
    <row r="558" spans="2:26" ht="15.75" thickBot="1" x14ac:dyDescent="0.3">
      <c r="B558" s="253"/>
      <c r="C558" s="256"/>
      <c r="D558" s="259"/>
      <c r="E558" s="95"/>
      <c r="F558" s="94"/>
      <c r="G558" s="95"/>
      <c r="H558" s="94"/>
      <c r="I558" s="262"/>
      <c r="J558" s="264"/>
      <c r="K558" s="84"/>
      <c r="L558" s="84"/>
      <c r="M558" s="240"/>
      <c r="N558" s="237"/>
      <c r="O558" s="234"/>
      <c r="P558" s="136"/>
      <c r="Q558" s="136"/>
      <c r="R558" s="147"/>
      <c r="S558" s="148"/>
      <c r="T558" s="250"/>
      <c r="V558" s="100">
        <f t="shared" si="34"/>
        <v>0</v>
      </c>
      <c r="W558" s="101" t="b">
        <f t="shared" si="35"/>
        <v>1</v>
      </c>
      <c r="X558" s="101" t="b">
        <f t="shared" si="36"/>
        <v>1</v>
      </c>
      <c r="Y558" s="102">
        <f t="shared" si="37"/>
        <v>0</v>
      </c>
      <c r="Z558" s="103"/>
    </row>
    <row r="559" spans="2:26" ht="15.75" thickBot="1" x14ac:dyDescent="0.3">
      <c r="B559" s="254"/>
      <c r="C559" s="257"/>
      <c r="D559" s="260"/>
      <c r="E559" s="96"/>
      <c r="F559" s="97"/>
      <c r="G559" s="96"/>
      <c r="H559" s="97"/>
      <c r="I559" s="263"/>
      <c r="J559" s="265"/>
      <c r="K559" s="89"/>
      <c r="L559" s="89"/>
      <c r="M559" s="241"/>
      <c r="N559" s="238"/>
      <c r="O559" s="235"/>
      <c r="P559" s="149"/>
      <c r="Q559" s="140"/>
      <c r="R559" s="150"/>
      <c r="S559" s="151"/>
      <c r="T559" s="251"/>
      <c r="V559" s="100">
        <f t="shared" si="34"/>
        <v>0</v>
      </c>
      <c r="W559" s="101" t="b">
        <f t="shared" si="35"/>
        <v>1</v>
      </c>
      <c r="X559" s="101" t="b">
        <f t="shared" si="36"/>
        <v>1</v>
      </c>
      <c r="Y559" s="102">
        <f t="shared" si="37"/>
        <v>0</v>
      </c>
      <c r="Z559" s="103"/>
    </row>
    <row r="560" spans="2:26" ht="15.75" thickBot="1" x14ac:dyDescent="0.3">
      <c r="B560" s="252">
        <v>92</v>
      </c>
      <c r="C560" s="255"/>
      <c r="D560" s="258"/>
      <c r="E560" s="90"/>
      <c r="F560" s="98"/>
      <c r="G560" s="90"/>
      <c r="H560" s="91"/>
      <c r="I560" s="261"/>
      <c r="J560" s="264"/>
      <c r="K560" s="92"/>
      <c r="L560" s="84"/>
      <c r="M560" s="239"/>
      <c r="N560" s="236"/>
      <c r="O560" s="233"/>
      <c r="P560" s="143"/>
      <c r="Q560" s="133"/>
      <c r="R560" s="144"/>
      <c r="S560" s="145"/>
      <c r="T560" s="249"/>
      <c r="V560" s="100">
        <f t="shared" si="34"/>
        <v>0</v>
      </c>
      <c r="W560" s="101" t="b">
        <f t="shared" si="35"/>
        <v>1</v>
      </c>
      <c r="X560" s="101" t="b">
        <f t="shared" si="36"/>
        <v>1</v>
      </c>
      <c r="Y560" s="102">
        <f t="shared" si="37"/>
        <v>0</v>
      </c>
      <c r="Z560" s="103"/>
    </row>
    <row r="561" spans="2:26" ht="15.75" thickBot="1" x14ac:dyDescent="0.3">
      <c r="B561" s="253"/>
      <c r="C561" s="256"/>
      <c r="D561" s="259"/>
      <c r="E561" s="93"/>
      <c r="F561" s="94"/>
      <c r="G561" s="95"/>
      <c r="H561" s="94"/>
      <c r="I561" s="262"/>
      <c r="J561" s="264"/>
      <c r="K561" s="84"/>
      <c r="L561" s="84"/>
      <c r="M561" s="240"/>
      <c r="N561" s="237"/>
      <c r="O561" s="234"/>
      <c r="P561" s="146"/>
      <c r="Q561" s="136"/>
      <c r="R561" s="147"/>
      <c r="S561" s="148"/>
      <c r="T561" s="250"/>
      <c r="V561" s="100">
        <f t="shared" si="34"/>
        <v>0</v>
      </c>
      <c r="W561" s="101" t="b">
        <f t="shared" si="35"/>
        <v>1</v>
      </c>
      <c r="X561" s="101" t="b">
        <f t="shared" si="36"/>
        <v>1</v>
      </c>
      <c r="Y561" s="102">
        <f t="shared" si="37"/>
        <v>0</v>
      </c>
      <c r="Z561" s="103"/>
    </row>
    <row r="562" spans="2:26" ht="15.75" thickBot="1" x14ac:dyDescent="0.3">
      <c r="B562" s="253"/>
      <c r="C562" s="256"/>
      <c r="D562" s="259"/>
      <c r="E562" s="93"/>
      <c r="F562" s="94"/>
      <c r="G562" s="95"/>
      <c r="H562" s="94"/>
      <c r="I562" s="262"/>
      <c r="J562" s="264"/>
      <c r="K562" s="84"/>
      <c r="L562" s="84"/>
      <c r="M562" s="240"/>
      <c r="N562" s="237"/>
      <c r="O562" s="234"/>
      <c r="P562" s="136"/>
      <c r="Q562" s="136"/>
      <c r="R562" s="147"/>
      <c r="S562" s="148"/>
      <c r="T562" s="250"/>
      <c r="V562" s="100">
        <f t="shared" si="34"/>
        <v>0</v>
      </c>
      <c r="W562" s="101" t="b">
        <f t="shared" si="35"/>
        <v>1</v>
      </c>
      <c r="X562" s="101" t="b">
        <f t="shared" si="36"/>
        <v>1</v>
      </c>
      <c r="Y562" s="102">
        <f t="shared" si="37"/>
        <v>0</v>
      </c>
      <c r="Z562" s="103"/>
    </row>
    <row r="563" spans="2:26" ht="15.75" thickBot="1" x14ac:dyDescent="0.3">
      <c r="B563" s="253"/>
      <c r="C563" s="256"/>
      <c r="D563" s="259"/>
      <c r="E563" s="95"/>
      <c r="F563" s="94"/>
      <c r="G563" s="95"/>
      <c r="H563" s="94"/>
      <c r="I563" s="262"/>
      <c r="J563" s="264"/>
      <c r="K563" s="84"/>
      <c r="L563" s="84"/>
      <c r="M563" s="240"/>
      <c r="N563" s="237"/>
      <c r="O563" s="234"/>
      <c r="P563" s="136"/>
      <c r="Q563" s="136"/>
      <c r="R563" s="147"/>
      <c r="S563" s="148"/>
      <c r="T563" s="250"/>
      <c r="V563" s="100">
        <f t="shared" si="34"/>
        <v>0</v>
      </c>
      <c r="W563" s="101" t="b">
        <f t="shared" si="35"/>
        <v>1</v>
      </c>
      <c r="X563" s="101" t="b">
        <f t="shared" si="36"/>
        <v>1</v>
      </c>
      <c r="Y563" s="102">
        <f t="shared" si="37"/>
        <v>0</v>
      </c>
      <c r="Z563" s="103"/>
    </row>
    <row r="564" spans="2:26" ht="15.75" thickBot="1" x14ac:dyDescent="0.3">
      <c r="B564" s="253"/>
      <c r="C564" s="256"/>
      <c r="D564" s="259"/>
      <c r="E564" s="95"/>
      <c r="F564" s="94"/>
      <c r="G564" s="95"/>
      <c r="H564" s="94"/>
      <c r="I564" s="262"/>
      <c r="J564" s="264"/>
      <c r="K564" s="84"/>
      <c r="L564" s="84"/>
      <c r="M564" s="240"/>
      <c r="N564" s="237"/>
      <c r="O564" s="234"/>
      <c r="P564" s="136"/>
      <c r="Q564" s="136"/>
      <c r="R564" s="147"/>
      <c r="S564" s="148"/>
      <c r="T564" s="250"/>
      <c r="V564" s="100">
        <f t="shared" si="34"/>
        <v>0</v>
      </c>
      <c r="W564" s="101" t="b">
        <f t="shared" si="35"/>
        <v>1</v>
      </c>
      <c r="X564" s="101" t="b">
        <f t="shared" si="36"/>
        <v>1</v>
      </c>
      <c r="Y564" s="102">
        <f t="shared" si="37"/>
        <v>0</v>
      </c>
      <c r="Z564" s="103"/>
    </row>
    <row r="565" spans="2:26" ht="15.75" thickBot="1" x14ac:dyDescent="0.3">
      <c r="B565" s="254"/>
      <c r="C565" s="257"/>
      <c r="D565" s="260"/>
      <c r="E565" s="96"/>
      <c r="F565" s="97"/>
      <c r="G565" s="96"/>
      <c r="H565" s="97"/>
      <c r="I565" s="263"/>
      <c r="J565" s="265"/>
      <c r="K565" s="89"/>
      <c r="L565" s="89"/>
      <c r="M565" s="241"/>
      <c r="N565" s="238"/>
      <c r="O565" s="235"/>
      <c r="P565" s="149"/>
      <c r="Q565" s="140"/>
      <c r="R565" s="150"/>
      <c r="S565" s="151"/>
      <c r="T565" s="251"/>
      <c r="V565" s="100">
        <f t="shared" si="34"/>
        <v>0</v>
      </c>
      <c r="W565" s="101" t="b">
        <f t="shared" si="35"/>
        <v>1</v>
      </c>
      <c r="X565" s="101" t="b">
        <f t="shared" si="36"/>
        <v>1</v>
      </c>
      <c r="Y565" s="102">
        <f t="shared" si="37"/>
        <v>0</v>
      </c>
      <c r="Z565" s="103"/>
    </row>
    <row r="566" spans="2:26" ht="15.75" thickBot="1" x14ac:dyDescent="0.3">
      <c r="B566" s="252">
        <v>93</v>
      </c>
      <c r="C566" s="255"/>
      <c r="D566" s="258"/>
      <c r="E566" s="90"/>
      <c r="F566" s="98"/>
      <c r="G566" s="90"/>
      <c r="H566" s="91"/>
      <c r="I566" s="261"/>
      <c r="J566" s="264"/>
      <c r="K566" s="92"/>
      <c r="L566" s="84"/>
      <c r="M566" s="239"/>
      <c r="N566" s="236"/>
      <c r="O566" s="233"/>
      <c r="P566" s="143"/>
      <c r="Q566" s="133"/>
      <c r="R566" s="144"/>
      <c r="S566" s="145"/>
      <c r="T566" s="249"/>
      <c r="V566" s="100">
        <f t="shared" si="34"/>
        <v>0</v>
      </c>
      <c r="W566" s="101" t="b">
        <f t="shared" si="35"/>
        <v>1</v>
      </c>
      <c r="X566" s="101" t="b">
        <f t="shared" si="36"/>
        <v>1</v>
      </c>
      <c r="Y566" s="102">
        <f t="shared" si="37"/>
        <v>0</v>
      </c>
      <c r="Z566" s="103"/>
    </row>
    <row r="567" spans="2:26" ht="15.75" thickBot="1" x14ac:dyDescent="0.3">
      <c r="B567" s="253"/>
      <c r="C567" s="256"/>
      <c r="D567" s="259"/>
      <c r="E567" s="93"/>
      <c r="F567" s="94"/>
      <c r="G567" s="95"/>
      <c r="H567" s="94"/>
      <c r="I567" s="262"/>
      <c r="J567" s="264"/>
      <c r="K567" s="84"/>
      <c r="L567" s="84"/>
      <c r="M567" s="240"/>
      <c r="N567" s="237"/>
      <c r="O567" s="234"/>
      <c r="P567" s="146"/>
      <c r="Q567" s="136"/>
      <c r="R567" s="147"/>
      <c r="S567" s="148"/>
      <c r="T567" s="250"/>
      <c r="V567" s="100">
        <f t="shared" si="34"/>
        <v>0</v>
      </c>
      <c r="W567" s="101" t="b">
        <f t="shared" si="35"/>
        <v>1</v>
      </c>
      <c r="X567" s="101" t="b">
        <f t="shared" si="36"/>
        <v>1</v>
      </c>
      <c r="Y567" s="102">
        <f t="shared" si="37"/>
        <v>0</v>
      </c>
      <c r="Z567" s="103"/>
    </row>
    <row r="568" spans="2:26" ht="15.75" thickBot="1" x14ac:dyDescent="0.3">
      <c r="B568" s="253"/>
      <c r="C568" s="256"/>
      <c r="D568" s="259"/>
      <c r="E568" s="93"/>
      <c r="F568" s="94"/>
      <c r="G568" s="95"/>
      <c r="H568" s="94"/>
      <c r="I568" s="262"/>
      <c r="J568" s="264"/>
      <c r="K568" s="84"/>
      <c r="L568" s="84"/>
      <c r="M568" s="240"/>
      <c r="N568" s="237"/>
      <c r="O568" s="234"/>
      <c r="P568" s="136"/>
      <c r="Q568" s="136"/>
      <c r="R568" s="147"/>
      <c r="S568" s="148"/>
      <c r="T568" s="250"/>
      <c r="V568" s="100">
        <f t="shared" si="34"/>
        <v>0</v>
      </c>
      <c r="W568" s="101" t="b">
        <f t="shared" si="35"/>
        <v>1</v>
      </c>
      <c r="X568" s="101" t="b">
        <f t="shared" si="36"/>
        <v>1</v>
      </c>
      <c r="Y568" s="102">
        <f t="shared" si="37"/>
        <v>0</v>
      </c>
      <c r="Z568" s="103"/>
    </row>
    <row r="569" spans="2:26" ht="15.75" thickBot="1" x14ac:dyDescent="0.3">
      <c r="B569" s="253"/>
      <c r="C569" s="256"/>
      <c r="D569" s="259"/>
      <c r="E569" s="95"/>
      <c r="F569" s="94"/>
      <c r="G569" s="95"/>
      <c r="H569" s="94"/>
      <c r="I569" s="262"/>
      <c r="J569" s="264"/>
      <c r="K569" s="84"/>
      <c r="L569" s="84"/>
      <c r="M569" s="240"/>
      <c r="N569" s="237"/>
      <c r="O569" s="234"/>
      <c r="P569" s="136"/>
      <c r="Q569" s="136"/>
      <c r="R569" s="147"/>
      <c r="S569" s="148"/>
      <c r="T569" s="250"/>
      <c r="V569" s="100">
        <f t="shared" si="34"/>
        <v>0</v>
      </c>
      <c r="W569" s="101" t="b">
        <f t="shared" si="35"/>
        <v>1</v>
      </c>
      <c r="X569" s="101" t="b">
        <f t="shared" si="36"/>
        <v>1</v>
      </c>
      <c r="Y569" s="102">
        <f t="shared" si="37"/>
        <v>0</v>
      </c>
      <c r="Z569" s="103"/>
    </row>
    <row r="570" spans="2:26" ht="15.75" thickBot="1" x14ac:dyDescent="0.3">
      <c r="B570" s="253"/>
      <c r="C570" s="256"/>
      <c r="D570" s="259"/>
      <c r="E570" s="95"/>
      <c r="F570" s="94"/>
      <c r="G570" s="95"/>
      <c r="H570" s="94"/>
      <c r="I570" s="262"/>
      <c r="J570" s="264"/>
      <c r="K570" s="84"/>
      <c r="L570" s="84"/>
      <c r="M570" s="240"/>
      <c r="N570" s="237"/>
      <c r="O570" s="234"/>
      <c r="P570" s="136"/>
      <c r="Q570" s="136"/>
      <c r="R570" s="147"/>
      <c r="S570" s="148"/>
      <c r="T570" s="250"/>
      <c r="V570" s="100">
        <f t="shared" si="34"/>
        <v>0</v>
      </c>
      <c r="W570" s="101" t="b">
        <f t="shared" si="35"/>
        <v>1</v>
      </c>
      <c r="X570" s="101" t="b">
        <f t="shared" si="36"/>
        <v>1</v>
      </c>
      <c r="Y570" s="102">
        <f t="shared" si="37"/>
        <v>0</v>
      </c>
      <c r="Z570" s="103"/>
    </row>
    <row r="571" spans="2:26" ht="15.75" thickBot="1" x14ac:dyDescent="0.3">
      <c r="B571" s="254"/>
      <c r="C571" s="257"/>
      <c r="D571" s="260"/>
      <c r="E571" s="96"/>
      <c r="F571" s="97"/>
      <c r="G571" s="96"/>
      <c r="H571" s="97"/>
      <c r="I571" s="263"/>
      <c r="J571" s="265"/>
      <c r="K571" s="89"/>
      <c r="L571" s="89"/>
      <c r="M571" s="241"/>
      <c r="N571" s="238"/>
      <c r="O571" s="235"/>
      <c r="P571" s="149"/>
      <c r="Q571" s="140"/>
      <c r="R571" s="150"/>
      <c r="S571" s="151"/>
      <c r="T571" s="251"/>
      <c r="V571" s="100">
        <f t="shared" si="34"/>
        <v>0</v>
      </c>
      <c r="W571" s="101" t="b">
        <f t="shared" si="35"/>
        <v>1</v>
      </c>
      <c r="X571" s="101" t="b">
        <f t="shared" si="36"/>
        <v>1</v>
      </c>
      <c r="Y571" s="102">
        <f t="shared" si="37"/>
        <v>0</v>
      </c>
      <c r="Z571" s="103"/>
    </row>
    <row r="572" spans="2:26" ht="15.75" thickBot="1" x14ac:dyDescent="0.3">
      <c r="B572" s="252">
        <v>94</v>
      </c>
      <c r="C572" s="255"/>
      <c r="D572" s="258"/>
      <c r="E572" s="90"/>
      <c r="F572" s="98"/>
      <c r="G572" s="90"/>
      <c r="H572" s="91"/>
      <c r="I572" s="261"/>
      <c r="J572" s="264"/>
      <c r="K572" s="92"/>
      <c r="L572" s="84"/>
      <c r="M572" s="239"/>
      <c r="N572" s="236"/>
      <c r="O572" s="233"/>
      <c r="P572" s="143"/>
      <c r="Q572" s="133"/>
      <c r="R572" s="144"/>
      <c r="S572" s="145"/>
      <c r="T572" s="249"/>
      <c r="V572" s="100">
        <f t="shared" si="34"/>
        <v>0</v>
      </c>
      <c r="W572" s="101" t="b">
        <f t="shared" si="35"/>
        <v>1</v>
      </c>
      <c r="X572" s="101" t="b">
        <f t="shared" si="36"/>
        <v>1</v>
      </c>
      <c r="Y572" s="102">
        <f t="shared" si="37"/>
        <v>0</v>
      </c>
      <c r="Z572" s="103"/>
    </row>
    <row r="573" spans="2:26" ht="15.75" thickBot="1" x14ac:dyDescent="0.3">
      <c r="B573" s="253"/>
      <c r="C573" s="256"/>
      <c r="D573" s="259"/>
      <c r="E573" s="93"/>
      <c r="F573" s="94"/>
      <c r="G573" s="95"/>
      <c r="H573" s="94"/>
      <c r="I573" s="262"/>
      <c r="J573" s="264"/>
      <c r="K573" s="84"/>
      <c r="L573" s="84"/>
      <c r="M573" s="240"/>
      <c r="N573" s="237"/>
      <c r="O573" s="234"/>
      <c r="P573" s="146"/>
      <c r="Q573" s="136"/>
      <c r="R573" s="147"/>
      <c r="S573" s="148"/>
      <c r="T573" s="250"/>
      <c r="V573" s="100">
        <f t="shared" si="34"/>
        <v>0</v>
      </c>
      <c r="W573" s="101" t="b">
        <f t="shared" si="35"/>
        <v>1</v>
      </c>
      <c r="X573" s="101" t="b">
        <f t="shared" si="36"/>
        <v>1</v>
      </c>
      <c r="Y573" s="102">
        <f t="shared" si="37"/>
        <v>0</v>
      </c>
      <c r="Z573" s="103"/>
    </row>
    <row r="574" spans="2:26" ht="15.75" thickBot="1" x14ac:dyDescent="0.3">
      <c r="B574" s="253"/>
      <c r="C574" s="256"/>
      <c r="D574" s="259"/>
      <c r="E574" s="93"/>
      <c r="F574" s="94"/>
      <c r="G574" s="95"/>
      <c r="H574" s="94"/>
      <c r="I574" s="262"/>
      <c r="J574" s="264"/>
      <c r="K574" s="84"/>
      <c r="L574" s="84"/>
      <c r="M574" s="240"/>
      <c r="N574" s="237"/>
      <c r="O574" s="234"/>
      <c r="P574" s="136"/>
      <c r="Q574" s="136"/>
      <c r="R574" s="147"/>
      <c r="S574" s="148"/>
      <c r="T574" s="250"/>
      <c r="V574" s="100">
        <f t="shared" si="34"/>
        <v>0</v>
      </c>
      <c r="W574" s="101" t="b">
        <f t="shared" si="35"/>
        <v>1</v>
      </c>
      <c r="X574" s="101" t="b">
        <f t="shared" si="36"/>
        <v>1</v>
      </c>
      <c r="Y574" s="102">
        <f t="shared" si="37"/>
        <v>0</v>
      </c>
      <c r="Z574" s="103"/>
    </row>
    <row r="575" spans="2:26" ht="15.75" thickBot="1" x14ac:dyDescent="0.3">
      <c r="B575" s="253"/>
      <c r="C575" s="256"/>
      <c r="D575" s="259"/>
      <c r="E575" s="95"/>
      <c r="F575" s="94"/>
      <c r="G575" s="95"/>
      <c r="H575" s="94"/>
      <c r="I575" s="262"/>
      <c r="J575" s="264"/>
      <c r="K575" s="84"/>
      <c r="L575" s="84"/>
      <c r="M575" s="240"/>
      <c r="N575" s="237"/>
      <c r="O575" s="234"/>
      <c r="P575" s="136"/>
      <c r="Q575" s="136"/>
      <c r="R575" s="147"/>
      <c r="S575" s="148"/>
      <c r="T575" s="250"/>
      <c r="V575" s="100">
        <f t="shared" si="34"/>
        <v>0</v>
      </c>
      <c r="W575" s="101" t="b">
        <f t="shared" si="35"/>
        <v>1</v>
      </c>
      <c r="X575" s="101" t="b">
        <f t="shared" si="36"/>
        <v>1</v>
      </c>
      <c r="Y575" s="102">
        <f t="shared" si="37"/>
        <v>0</v>
      </c>
      <c r="Z575" s="103"/>
    </row>
    <row r="576" spans="2:26" ht="15.75" thickBot="1" x14ac:dyDescent="0.3">
      <c r="B576" s="253"/>
      <c r="C576" s="256"/>
      <c r="D576" s="259"/>
      <c r="E576" s="95"/>
      <c r="F576" s="94"/>
      <c r="G576" s="95"/>
      <c r="H576" s="94"/>
      <c r="I576" s="262"/>
      <c r="J576" s="264"/>
      <c r="K576" s="84"/>
      <c r="L576" s="84"/>
      <c r="M576" s="240"/>
      <c r="N576" s="237"/>
      <c r="O576" s="234"/>
      <c r="P576" s="136"/>
      <c r="Q576" s="136"/>
      <c r="R576" s="147"/>
      <c r="S576" s="148"/>
      <c r="T576" s="250"/>
      <c r="V576" s="100">
        <f t="shared" si="34"/>
        <v>0</v>
      </c>
      <c r="W576" s="101" t="b">
        <f t="shared" si="35"/>
        <v>1</v>
      </c>
      <c r="X576" s="101" t="b">
        <f t="shared" si="36"/>
        <v>1</v>
      </c>
      <c r="Y576" s="102">
        <f t="shared" si="37"/>
        <v>0</v>
      </c>
      <c r="Z576" s="103"/>
    </row>
    <row r="577" spans="2:26" ht="15.75" thickBot="1" x14ac:dyDescent="0.3">
      <c r="B577" s="254"/>
      <c r="C577" s="257"/>
      <c r="D577" s="260"/>
      <c r="E577" s="96"/>
      <c r="F577" s="97"/>
      <c r="G577" s="96"/>
      <c r="H577" s="97"/>
      <c r="I577" s="263"/>
      <c r="J577" s="265"/>
      <c r="K577" s="89"/>
      <c r="L577" s="89"/>
      <c r="M577" s="241"/>
      <c r="N577" s="238"/>
      <c r="O577" s="235"/>
      <c r="P577" s="149"/>
      <c r="Q577" s="140"/>
      <c r="R577" s="150"/>
      <c r="S577" s="151"/>
      <c r="T577" s="251"/>
      <c r="V577" s="100">
        <f t="shared" si="34"/>
        <v>0</v>
      </c>
      <c r="W577" s="101" t="b">
        <f t="shared" si="35"/>
        <v>1</v>
      </c>
      <c r="X577" s="101" t="b">
        <f t="shared" si="36"/>
        <v>1</v>
      </c>
      <c r="Y577" s="102">
        <f t="shared" si="37"/>
        <v>0</v>
      </c>
      <c r="Z577" s="103"/>
    </row>
    <row r="578" spans="2:26" ht="15.75" thickBot="1" x14ac:dyDescent="0.3">
      <c r="B578" s="252">
        <v>95</v>
      </c>
      <c r="C578" s="255"/>
      <c r="D578" s="258"/>
      <c r="E578" s="90"/>
      <c r="F578" s="98"/>
      <c r="G578" s="90"/>
      <c r="H578" s="91"/>
      <c r="I578" s="261"/>
      <c r="J578" s="264"/>
      <c r="K578" s="92"/>
      <c r="L578" s="84"/>
      <c r="M578" s="239"/>
      <c r="N578" s="236"/>
      <c r="O578" s="233"/>
      <c r="P578" s="143"/>
      <c r="Q578" s="133"/>
      <c r="R578" s="144"/>
      <c r="S578" s="145"/>
      <c r="T578" s="249"/>
      <c r="V578" s="100">
        <f t="shared" si="34"/>
        <v>0</v>
      </c>
      <c r="W578" s="101" t="b">
        <f t="shared" si="35"/>
        <v>1</v>
      </c>
      <c r="X578" s="101" t="b">
        <f t="shared" si="36"/>
        <v>1</v>
      </c>
      <c r="Y578" s="102">
        <f t="shared" si="37"/>
        <v>0</v>
      </c>
      <c r="Z578" s="103"/>
    </row>
    <row r="579" spans="2:26" ht="15.75" thickBot="1" x14ac:dyDescent="0.3">
      <c r="B579" s="253"/>
      <c r="C579" s="256"/>
      <c r="D579" s="259"/>
      <c r="E579" s="93"/>
      <c r="F579" s="94"/>
      <c r="G579" s="95"/>
      <c r="H579" s="94"/>
      <c r="I579" s="262"/>
      <c r="J579" s="264"/>
      <c r="K579" s="84"/>
      <c r="L579" s="84"/>
      <c r="M579" s="240"/>
      <c r="N579" s="237"/>
      <c r="O579" s="234"/>
      <c r="P579" s="146"/>
      <c r="Q579" s="136"/>
      <c r="R579" s="147"/>
      <c r="S579" s="148"/>
      <c r="T579" s="250"/>
      <c r="V579" s="100">
        <f t="shared" si="34"/>
        <v>0</v>
      </c>
      <c r="W579" s="101" t="b">
        <f t="shared" si="35"/>
        <v>1</v>
      </c>
      <c r="X579" s="101" t="b">
        <f t="shared" si="36"/>
        <v>1</v>
      </c>
      <c r="Y579" s="102">
        <f t="shared" si="37"/>
        <v>0</v>
      </c>
      <c r="Z579" s="103"/>
    </row>
    <row r="580" spans="2:26" ht="15.75" thickBot="1" x14ac:dyDescent="0.3">
      <c r="B580" s="253"/>
      <c r="C580" s="256"/>
      <c r="D580" s="259"/>
      <c r="E580" s="93"/>
      <c r="F580" s="94"/>
      <c r="G580" s="95"/>
      <c r="H580" s="94"/>
      <c r="I580" s="262"/>
      <c r="J580" s="264"/>
      <c r="K580" s="84"/>
      <c r="L580" s="84"/>
      <c r="M580" s="240"/>
      <c r="N580" s="237"/>
      <c r="O580" s="234"/>
      <c r="P580" s="136"/>
      <c r="Q580" s="136"/>
      <c r="R580" s="147"/>
      <c r="S580" s="148"/>
      <c r="T580" s="250"/>
      <c r="V580" s="100">
        <f t="shared" si="34"/>
        <v>0</v>
      </c>
      <c r="W580" s="101" t="b">
        <f t="shared" si="35"/>
        <v>1</v>
      </c>
      <c r="X580" s="101" t="b">
        <f t="shared" si="36"/>
        <v>1</v>
      </c>
      <c r="Y580" s="102">
        <f t="shared" si="37"/>
        <v>0</v>
      </c>
      <c r="Z580" s="103"/>
    </row>
    <row r="581" spans="2:26" ht="15.75" thickBot="1" x14ac:dyDescent="0.3">
      <c r="B581" s="253"/>
      <c r="C581" s="256"/>
      <c r="D581" s="259"/>
      <c r="E581" s="95"/>
      <c r="F581" s="94"/>
      <c r="G581" s="95"/>
      <c r="H581" s="94"/>
      <c r="I581" s="262"/>
      <c r="J581" s="264"/>
      <c r="K581" s="84"/>
      <c r="L581" s="84"/>
      <c r="M581" s="240"/>
      <c r="N581" s="237"/>
      <c r="O581" s="234"/>
      <c r="P581" s="136"/>
      <c r="Q581" s="136"/>
      <c r="R581" s="147"/>
      <c r="S581" s="148"/>
      <c r="T581" s="250"/>
      <c r="V581" s="100">
        <f t="shared" si="34"/>
        <v>0</v>
      </c>
      <c r="W581" s="101" t="b">
        <f t="shared" si="35"/>
        <v>1</v>
      </c>
      <c r="X581" s="101" t="b">
        <f t="shared" si="36"/>
        <v>1</v>
      </c>
      <c r="Y581" s="102">
        <f t="shared" si="37"/>
        <v>0</v>
      </c>
      <c r="Z581" s="103"/>
    </row>
    <row r="582" spans="2:26" ht="15.75" thickBot="1" x14ac:dyDescent="0.3">
      <c r="B582" s="253"/>
      <c r="C582" s="256"/>
      <c r="D582" s="259"/>
      <c r="E582" s="95"/>
      <c r="F582" s="94"/>
      <c r="G582" s="95"/>
      <c r="H582" s="94"/>
      <c r="I582" s="262"/>
      <c r="J582" s="264"/>
      <c r="K582" s="84"/>
      <c r="L582" s="84"/>
      <c r="M582" s="240"/>
      <c r="N582" s="237"/>
      <c r="O582" s="234"/>
      <c r="P582" s="136"/>
      <c r="Q582" s="136"/>
      <c r="R582" s="147"/>
      <c r="S582" s="148"/>
      <c r="T582" s="250"/>
      <c r="V582" s="100">
        <f t="shared" si="34"/>
        <v>0</v>
      </c>
      <c r="W582" s="101" t="b">
        <f t="shared" si="35"/>
        <v>1</v>
      </c>
      <c r="X582" s="101" t="b">
        <f t="shared" si="36"/>
        <v>1</v>
      </c>
      <c r="Y582" s="102">
        <f t="shared" si="37"/>
        <v>0</v>
      </c>
      <c r="Z582" s="103"/>
    </row>
    <row r="583" spans="2:26" ht="15.75" thickBot="1" x14ac:dyDescent="0.3">
      <c r="B583" s="254"/>
      <c r="C583" s="257"/>
      <c r="D583" s="260"/>
      <c r="E583" s="96"/>
      <c r="F583" s="97"/>
      <c r="G583" s="96"/>
      <c r="H583" s="97"/>
      <c r="I583" s="263"/>
      <c r="J583" s="265"/>
      <c r="K583" s="89"/>
      <c r="L583" s="89"/>
      <c r="M583" s="241"/>
      <c r="N583" s="238"/>
      <c r="O583" s="235"/>
      <c r="P583" s="149"/>
      <c r="Q583" s="140"/>
      <c r="R583" s="150"/>
      <c r="S583" s="151"/>
      <c r="T583" s="251"/>
      <c r="V583" s="100">
        <f t="shared" si="34"/>
        <v>0</v>
      </c>
      <c r="W583" s="101" t="b">
        <f t="shared" si="35"/>
        <v>1</v>
      </c>
      <c r="X583" s="101" t="b">
        <f t="shared" si="36"/>
        <v>1</v>
      </c>
      <c r="Y583" s="102">
        <f t="shared" si="37"/>
        <v>0</v>
      </c>
      <c r="Z583" s="103"/>
    </row>
    <row r="584" spans="2:26" ht="15.75" thickBot="1" x14ac:dyDescent="0.3">
      <c r="B584" s="252">
        <v>96</v>
      </c>
      <c r="C584" s="255"/>
      <c r="D584" s="258"/>
      <c r="E584" s="90"/>
      <c r="F584" s="98"/>
      <c r="G584" s="90"/>
      <c r="H584" s="91"/>
      <c r="I584" s="261"/>
      <c r="J584" s="264"/>
      <c r="K584" s="92"/>
      <c r="L584" s="84"/>
      <c r="M584" s="239"/>
      <c r="N584" s="236"/>
      <c r="O584" s="233"/>
      <c r="P584" s="143"/>
      <c r="Q584" s="133"/>
      <c r="R584" s="144"/>
      <c r="S584" s="145"/>
      <c r="T584" s="249"/>
      <c r="V584" s="100">
        <f t="shared" si="34"/>
        <v>0</v>
      </c>
      <c r="W584" s="101" t="b">
        <f t="shared" si="35"/>
        <v>1</v>
      </c>
      <c r="X584" s="101" t="b">
        <f t="shared" si="36"/>
        <v>1</v>
      </c>
      <c r="Y584" s="102">
        <f t="shared" si="37"/>
        <v>0</v>
      </c>
      <c r="Z584" s="103"/>
    </row>
    <row r="585" spans="2:26" ht="15.75" thickBot="1" x14ac:dyDescent="0.3">
      <c r="B585" s="253"/>
      <c r="C585" s="256"/>
      <c r="D585" s="259"/>
      <c r="E585" s="93"/>
      <c r="F585" s="94"/>
      <c r="G585" s="95"/>
      <c r="H585" s="94"/>
      <c r="I585" s="262"/>
      <c r="J585" s="264"/>
      <c r="K585" s="84"/>
      <c r="L585" s="84"/>
      <c r="M585" s="240"/>
      <c r="N585" s="237"/>
      <c r="O585" s="234"/>
      <c r="P585" s="146"/>
      <c r="Q585" s="136"/>
      <c r="R585" s="147"/>
      <c r="S585" s="148"/>
      <c r="T585" s="250"/>
      <c r="V585" s="100">
        <f t="shared" si="34"/>
        <v>0</v>
      </c>
      <c r="W585" s="101" t="b">
        <f t="shared" si="35"/>
        <v>1</v>
      </c>
      <c r="X585" s="101" t="b">
        <f t="shared" si="36"/>
        <v>1</v>
      </c>
      <c r="Y585" s="102">
        <f t="shared" si="37"/>
        <v>0</v>
      </c>
      <c r="Z585" s="103"/>
    </row>
    <row r="586" spans="2:26" ht="15.75" thickBot="1" x14ac:dyDescent="0.3">
      <c r="B586" s="253"/>
      <c r="C586" s="256"/>
      <c r="D586" s="259"/>
      <c r="E586" s="93"/>
      <c r="F586" s="94"/>
      <c r="G586" s="95"/>
      <c r="H586" s="94"/>
      <c r="I586" s="262"/>
      <c r="J586" s="264"/>
      <c r="K586" s="84"/>
      <c r="L586" s="84"/>
      <c r="M586" s="240"/>
      <c r="N586" s="237"/>
      <c r="O586" s="234"/>
      <c r="P586" s="136"/>
      <c r="Q586" s="136"/>
      <c r="R586" s="147"/>
      <c r="S586" s="148"/>
      <c r="T586" s="250"/>
      <c r="V586" s="100">
        <f t="shared" si="34"/>
        <v>0</v>
      </c>
      <c r="W586" s="101" t="b">
        <f t="shared" si="35"/>
        <v>1</v>
      </c>
      <c r="X586" s="101" t="b">
        <f t="shared" si="36"/>
        <v>1</v>
      </c>
      <c r="Y586" s="102">
        <f t="shared" ref="Y586:Y613" si="38">IF(AND(W586=TRUE, X586=TRUE), V586, 0)</f>
        <v>0</v>
      </c>
      <c r="Z586" s="103"/>
    </row>
    <row r="587" spans="2:26" ht="15.75" thickBot="1" x14ac:dyDescent="0.3">
      <c r="B587" s="253"/>
      <c r="C587" s="256"/>
      <c r="D587" s="259"/>
      <c r="E587" s="95"/>
      <c r="F587" s="94"/>
      <c r="G587" s="95"/>
      <c r="H587" s="94"/>
      <c r="I587" s="262"/>
      <c r="J587" s="264"/>
      <c r="K587" s="84"/>
      <c r="L587" s="84"/>
      <c r="M587" s="240"/>
      <c r="N587" s="237"/>
      <c r="O587" s="234"/>
      <c r="P587" s="136"/>
      <c r="Q587" s="136"/>
      <c r="R587" s="147"/>
      <c r="S587" s="148"/>
      <c r="T587" s="250"/>
      <c r="V587" s="100">
        <f t="shared" si="34"/>
        <v>0</v>
      </c>
      <c r="W587" s="101" t="b">
        <f t="shared" si="35"/>
        <v>1</v>
      </c>
      <c r="X587" s="101" t="b">
        <f t="shared" si="36"/>
        <v>1</v>
      </c>
      <c r="Y587" s="102">
        <f t="shared" si="38"/>
        <v>0</v>
      </c>
      <c r="Z587" s="103"/>
    </row>
    <row r="588" spans="2:26" ht="15.75" thickBot="1" x14ac:dyDescent="0.3">
      <c r="B588" s="253"/>
      <c r="C588" s="256"/>
      <c r="D588" s="259"/>
      <c r="E588" s="95"/>
      <c r="F588" s="94"/>
      <c r="G588" s="95"/>
      <c r="H588" s="94"/>
      <c r="I588" s="262"/>
      <c r="J588" s="264"/>
      <c r="K588" s="84"/>
      <c r="L588" s="84"/>
      <c r="M588" s="240"/>
      <c r="N588" s="237"/>
      <c r="O588" s="234"/>
      <c r="P588" s="136"/>
      <c r="Q588" s="136"/>
      <c r="R588" s="147"/>
      <c r="S588" s="148"/>
      <c r="T588" s="250"/>
      <c r="V588" s="100">
        <f t="shared" si="34"/>
        <v>0</v>
      </c>
      <c r="W588" s="101" t="b">
        <f t="shared" si="35"/>
        <v>1</v>
      </c>
      <c r="X588" s="101" t="b">
        <f t="shared" si="36"/>
        <v>1</v>
      </c>
      <c r="Y588" s="102">
        <f t="shared" si="38"/>
        <v>0</v>
      </c>
      <c r="Z588" s="103"/>
    </row>
    <row r="589" spans="2:26" ht="15.75" thickBot="1" x14ac:dyDescent="0.3">
      <c r="B589" s="254"/>
      <c r="C589" s="257"/>
      <c r="D589" s="260"/>
      <c r="E589" s="96"/>
      <c r="F589" s="97"/>
      <c r="G589" s="96"/>
      <c r="H589" s="97"/>
      <c r="I589" s="263"/>
      <c r="J589" s="265"/>
      <c r="K589" s="89"/>
      <c r="L589" s="89"/>
      <c r="M589" s="241"/>
      <c r="N589" s="238"/>
      <c r="O589" s="235"/>
      <c r="P589" s="149"/>
      <c r="Q589" s="140"/>
      <c r="R589" s="150"/>
      <c r="S589" s="151"/>
      <c r="T589" s="251"/>
      <c r="V589" s="100">
        <f t="shared" si="34"/>
        <v>0</v>
      </c>
      <c r="W589" s="101" t="b">
        <f t="shared" si="35"/>
        <v>1</v>
      </c>
      <c r="X589" s="101" t="b">
        <f t="shared" si="36"/>
        <v>1</v>
      </c>
      <c r="Y589" s="102">
        <f t="shared" si="38"/>
        <v>0</v>
      </c>
      <c r="Z589" s="103"/>
    </row>
    <row r="590" spans="2:26" ht="15.75" thickBot="1" x14ac:dyDescent="0.3">
      <c r="B590" s="252">
        <v>97</v>
      </c>
      <c r="C590" s="255"/>
      <c r="D590" s="258"/>
      <c r="E590" s="90"/>
      <c r="F590" s="98"/>
      <c r="G590" s="90"/>
      <c r="H590" s="91"/>
      <c r="I590" s="261"/>
      <c r="J590" s="264"/>
      <c r="K590" s="92"/>
      <c r="L590" s="84"/>
      <c r="M590" s="239"/>
      <c r="N590" s="236"/>
      <c r="O590" s="233"/>
      <c r="P590" s="143"/>
      <c r="Q590" s="133"/>
      <c r="R590" s="144"/>
      <c r="S590" s="145"/>
      <c r="T590" s="249"/>
      <c r="V590" s="100">
        <f t="shared" ref="V590:V613" si="39">+K590*tx_apoio</f>
        <v>0</v>
      </c>
      <c r="W590" s="101" t="b">
        <f t="shared" ref="W590:W613" si="40">IF(AND(G590=K590, K590=R590),TRUE,FALSE)</f>
        <v>1</v>
      </c>
      <c r="X590" s="101" t="b">
        <f t="shared" ref="X590:X613" si="41">IF(AND(H590=L590, L590=S590),TRUE,FALSE)</f>
        <v>1</v>
      </c>
      <c r="Y590" s="102">
        <f t="shared" si="38"/>
        <v>0</v>
      </c>
      <c r="Z590" s="103"/>
    </row>
    <row r="591" spans="2:26" ht="15.75" thickBot="1" x14ac:dyDescent="0.3">
      <c r="B591" s="253"/>
      <c r="C591" s="256"/>
      <c r="D591" s="259"/>
      <c r="E591" s="93"/>
      <c r="F591" s="94"/>
      <c r="G591" s="95"/>
      <c r="H591" s="94"/>
      <c r="I591" s="262"/>
      <c r="J591" s="264"/>
      <c r="K591" s="84"/>
      <c r="L591" s="84"/>
      <c r="M591" s="240"/>
      <c r="N591" s="237"/>
      <c r="O591" s="234"/>
      <c r="P591" s="146"/>
      <c r="Q591" s="136"/>
      <c r="R591" s="147"/>
      <c r="S591" s="148"/>
      <c r="T591" s="250"/>
      <c r="V591" s="100">
        <f t="shared" si="39"/>
        <v>0</v>
      </c>
      <c r="W591" s="101" t="b">
        <f t="shared" si="40"/>
        <v>1</v>
      </c>
      <c r="X591" s="101" t="b">
        <f t="shared" si="41"/>
        <v>1</v>
      </c>
      <c r="Y591" s="102">
        <f t="shared" si="38"/>
        <v>0</v>
      </c>
      <c r="Z591" s="103"/>
    </row>
    <row r="592" spans="2:26" ht="15.75" thickBot="1" x14ac:dyDescent="0.3">
      <c r="B592" s="253"/>
      <c r="C592" s="256"/>
      <c r="D592" s="259"/>
      <c r="E592" s="93"/>
      <c r="F592" s="94"/>
      <c r="G592" s="95"/>
      <c r="H592" s="94"/>
      <c r="I592" s="262"/>
      <c r="J592" s="264"/>
      <c r="K592" s="84"/>
      <c r="L592" s="84"/>
      <c r="M592" s="240"/>
      <c r="N592" s="237"/>
      <c r="O592" s="234"/>
      <c r="P592" s="136"/>
      <c r="Q592" s="136"/>
      <c r="R592" s="147"/>
      <c r="S592" s="148"/>
      <c r="T592" s="250"/>
      <c r="V592" s="100">
        <f t="shared" si="39"/>
        <v>0</v>
      </c>
      <c r="W592" s="101" t="b">
        <f t="shared" si="40"/>
        <v>1</v>
      </c>
      <c r="X592" s="101" t="b">
        <f t="shared" si="41"/>
        <v>1</v>
      </c>
      <c r="Y592" s="102">
        <f t="shared" si="38"/>
        <v>0</v>
      </c>
      <c r="Z592" s="103"/>
    </row>
    <row r="593" spans="2:26" ht="15.75" thickBot="1" x14ac:dyDescent="0.3">
      <c r="B593" s="253"/>
      <c r="C593" s="256"/>
      <c r="D593" s="259"/>
      <c r="E593" s="95"/>
      <c r="F593" s="94"/>
      <c r="G593" s="95"/>
      <c r="H593" s="94"/>
      <c r="I593" s="262"/>
      <c r="J593" s="264"/>
      <c r="K593" s="84"/>
      <c r="L593" s="84"/>
      <c r="M593" s="240"/>
      <c r="N593" s="237"/>
      <c r="O593" s="234"/>
      <c r="P593" s="136"/>
      <c r="Q593" s="136"/>
      <c r="R593" s="147"/>
      <c r="S593" s="148"/>
      <c r="T593" s="250"/>
      <c r="V593" s="100">
        <f t="shared" si="39"/>
        <v>0</v>
      </c>
      <c r="W593" s="101" t="b">
        <f t="shared" si="40"/>
        <v>1</v>
      </c>
      <c r="X593" s="101" t="b">
        <f t="shared" si="41"/>
        <v>1</v>
      </c>
      <c r="Y593" s="102">
        <f t="shared" si="38"/>
        <v>0</v>
      </c>
      <c r="Z593" s="103"/>
    </row>
    <row r="594" spans="2:26" ht="15.75" thickBot="1" x14ac:dyDescent="0.3">
      <c r="B594" s="253"/>
      <c r="C594" s="256"/>
      <c r="D594" s="259"/>
      <c r="E594" s="95"/>
      <c r="F594" s="94"/>
      <c r="G594" s="95"/>
      <c r="H594" s="94"/>
      <c r="I594" s="262"/>
      <c r="J594" s="264"/>
      <c r="K594" s="84"/>
      <c r="L594" s="84"/>
      <c r="M594" s="240"/>
      <c r="N594" s="237"/>
      <c r="O594" s="234"/>
      <c r="P594" s="136"/>
      <c r="Q594" s="136"/>
      <c r="R594" s="147"/>
      <c r="S594" s="148"/>
      <c r="T594" s="250"/>
      <c r="V594" s="100">
        <f t="shared" si="39"/>
        <v>0</v>
      </c>
      <c r="W594" s="101" t="b">
        <f t="shared" si="40"/>
        <v>1</v>
      </c>
      <c r="X594" s="101" t="b">
        <f t="shared" si="41"/>
        <v>1</v>
      </c>
      <c r="Y594" s="102">
        <f t="shared" si="38"/>
        <v>0</v>
      </c>
      <c r="Z594" s="103"/>
    </row>
    <row r="595" spans="2:26" ht="15.75" thickBot="1" x14ac:dyDescent="0.3">
      <c r="B595" s="254"/>
      <c r="C595" s="257"/>
      <c r="D595" s="260"/>
      <c r="E595" s="96"/>
      <c r="F595" s="97"/>
      <c r="G595" s="96"/>
      <c r="H595" s="97"/>
      <c r="I595" s="263"/>
      <c r="J595" s="265"/>
      <c r="K595" s="89"/>
      <c r="L595" s="89"/>
      <c r="M595" s="241"/>
      <c r="N595" s="238"/>
      <c r="O595" s="235"/>
      <c r="P595" s="149"/>
      <c r="Q595" s="140"/>
      <c r="R595" s="150"/>
      <c r="S595" s="151"/>
      <c r="T595" s="251"/>
      <c r="V595" s="100">
        <f t="shared" si="39"/>
        <v>0</v>
      </c>
      <c r="W595" s="101" t="b">
        <f t="shared" si="40"/>
        <v>1</v>
      </c>
      <c r="X595" s="101" t="b">
        <f t="shared" si="41"/>
        <v>1</v>
      </c>
      <c r="Y595" s="102">
        <f t="shared" si="38"/>
        <v>0</v>
      </c>
      <c r="Z595" s="103"/>
    </row>
    <row r="596" spans="2:26" ht="15.75" thickBot="1" x14ac:dyDescent="0.3">
      <c r="B596" s="252">
        <v>98</v>
      </c>
      <c r="C596" s="255"/>
      <c r="D596" s="258"/>
      <c r="E596" s="90"/>
      <c r="F596" s="98"/>
      <c r="G596" s="90"/>
      <c r="H596" s="91"/>
      <c r="I596" s="261"/>
      <c r="J596" s="264"/>
      <c r="K596" s="92"/>
      <c r="L596" s="84"/>
      <c r="M596" s="239"/>
      <c r="N596" s="236"/>
      <c r="O596" s="233"/>
      <c r="P596" s="143"/>
      <c r="Q596" s="133"/>
      <c r="R596" s="144"/>
      <c r="S596" s="145"/>
      <c r="T596" s="249"/>
      <c r="V596" s="100">
        <f t="shared" si="39"/>
        <v>0</v>
      </c>
      <c r="W596" s="101" t="b">
        <f t="shared" si="40"/>
        <v>1</v>
      </c>
      <c r="X596" s="101" t="b">
        <f t="shared" si="41"/>
        <v>1</v>
      </c>
      <c r="Y596" s="102">
        <f t="shared" si="38"/>
        <v>0</v>
      </c>
      <c r="Z596" s="103"/>
    </row>
    <row r="597" spans="2:26" ht="15.75" thickBot="1" x14ac:dyDescent="0.3">
      <c r="B597" s="253"/>
      <c r="C597" s="256"/>
      <c r="D597" s="259"/>
      <c r="E597" s="93"/>
      <c r="F597" s="94"/>
      <c r="G597" s="95"/>
      <c r="H597" s="94"/>
      <c r="I597" s="262"/>
      <c r="J597" s="264"/>
      <c r="K597" s="84"/>
      <c r="L597" s="84"/>
      <c r="M597" s="240"/>
      <c r="N597" s="237"/>
      <c r="O597" s="234"/>
      <c r="P597" s="146"/>
      <c r="Q597" s="136"/>
      <c r="R597" s="147"/>
      <c r="S597" s="148"/>
      <c r="T597" s="250"/>
      <c r="V597" s="100">
        <f t="shared" si="39"/>
        <v>0</v>
      </c>
      <c r="W597" s="101" t="b">
        <f t="shared" si="40"/>
        <v>1</v>
      </c>
      <c r="X597" s="101" t="b">
        <f t="shared" si="41"/>
        <v>1</v>
      </c>
      <c r="Y597" s="102">
        <f t="shared" si="38"/>
        <v>0</v>
      </c>
      <c r="Z597" s="103"/>
    </row>
    <row r="598" spans="2:26" ht="15.75" thickBot="1" x14ac:dyDescent="0.3">
      <c r="B598" s="253"/>
      <c r="C598" s="256"/>
      <c r="D598" s="259"/>
      <c r="E598" s="93"/>
      <c r="F598" s="94"/>
      <c r="G598" s="93"/>
      <c r="H598" s="94"/>
      <c r="I598" s="262"/>
      <c r="J598" s="264"/>
      <c r="K598" s="84"/>
      <c r="L598" s="84"/>
      <c r="M598" s="240"/>
      <c r="N598" s="237"/>
      <c r="O598" s="234"/>
      <c r="P598" s="136"/>
      <c r="Q598" s="136"/>
      <c r="R598" s="147"/>
      <c r="S598" s="148"/>
      <c r="T598" s="250"/>
      <c r="V598" s="100">
        <f t="shared" si="39"/>
        <v>0</v>
      </c>
      <c r="W598" s="101" t="b">
        <f t="shared" si="40"/>
        <v>1</v>
      </c>
      <c r="X598" s="101" t="b">
        <f t="shared" si="41"/>
        <v>1</v>
      </c>
      <c r="Y598" s="102">
        <f t="shared" si="38"/>
        <v>0</v>
      </c>
      <c r="Z598" s="103"/>
    </row>
    <row r="599" spans="2:26" ht="15.75" thickBot="1" x14ac:dyDescent="0.3">
      <c r="B599" s="253"/>
      <c r="C599" s="256"/>
      <c r="D599" s="259"/>
      <c r="E599" s="95"/>
      <c r="F599" s="94"/>
      <c r="G599" s="95"/>
      <c r="H599" s="94"/>
      <c r="I599" s="262"/>
      <c r="J599" s="264"/>
      <c r="K599" s="84"/>
      <c r="L599" s="84"/>
      <c r="M599" s="240"/>
      <c r="N599" s="237"/>
      <c r="O599" s="234"/>
      <c r="P599" s="136"/>
      <c r="Q599" s="136"/>
      <c r="R599" s="147"/>
      <c r="S599" s="148"/>
      <c r="T599" s="250"/>
      <c r="V599" s="100">
        <f t="shared" si="39"/>
        <v>0</v>
      </c>
      <c r="W599" s="101" t="b">
        <f t="shared" si="40"/>
        <v>1</v>
      </c>
      <c r="X599" s="101" t="b">
        <f t="shared" si="41"/>
        <v>1</v>
      </c>
      <c r="Y599" s="102">
        <f t="shared" si="38"/>
        <v>0</v>
      </c>
      <c r="Z599" s="103"/>
    </row>
    <row r="600" spans="2:26" ht="15.75" thickBot="1" x14ac:dyDescent="0.3">
      <c r="B600" s="253"/>
      <c r="C600" s="256"/>
      <c r="D600" s="259"/>
      <c r="E600" s="95"/>
      <c r="F600" s="94"/>
      <c r="G600" s="95"/>
      <c r="H600" s="94"/>
      <c r="I600" s="262"/>
      <c r="J600" s="264"/>
      <c r="K600" s="84"/>
      <c r="L600" s="84"/>
      <c r="M600" s="240"/>
      <c r="N600" s="237"/>
      <c r="O600" s="234"/>
      <c r="P600" s="136"/>
      <c r="Q600" s="136"/>
      <c r="R600" s="147"/>
      <c r="S600" s="148"/>
      <c r="T600" s="250"/>
      <c r="V600" s="100">
        <f t="shared" si="39"/>
        <v>0</v>
      </c>
      <c r="W600" s="101" t="b">
        <f t="shared" si="40"/>
        <v>1</v>
      </c>
      <c r="X600" s="101" t="b">
        <f t="shared" si="41"/>
        <v>1</v>
      </c>
      <c r="Y600" s="102">
        <f t="shared" si="38"/>
        <v>0</v>
      </c>
      <c r="Z600" s="103"/>
    </row>
    <row r="601" spans="2:26" ht="15.75" thickBot="1" x14ac:dyDescent="0.3">
      <c r="B601" s="254"/>
      <c r="C601" s="257"/>
      <c r="D601" s="260"/>
      <c r="E601" s="96"/>
      <c r="F601" s="97"/>
      <c r="G601" s="96"/>
      <c r="H601" s="97"/>
      <c r="I601" s="263"/>
      <c r="J601" s="265"/>
      <c r="K601" s="89"/>
      <c r="L601" s="89"/>
      <c r="M601" s="241"/>
      <c r="N601" s="238"/>
      <c r="O601" s="235"/>
      <c r="P601" s="149"/>
      <c r="Q601" s="140"/>
      <c r="R601" s="150"/>
      <c r="S601" s="151"/>
      <c r="T601" s="251"/>
      <c r="V601" s="100">
        <f t="shared" si="39"/>
        <v>0</v>
      </c>
      <c r="W601" s="101" t="b">
        <f t="shared" si="40"/>
        <v>1</v>
      </c>
      <c r="X601" s="101" t="b">
        <f t="shared" si="41"/>
        <v>1</v>
      </c>
      <c r="Y601" s="102">
        <f t="shared" si="38"/>
        <v>0</v>
      </c>
      <c r="Z601" s="103"/>
    </row>
    <row r="602" spans="2:26" ht="15.75" thickBot="1" x14ac:dyDescent="0.3">
      <c r="B602" s="252">
        <v>99</v>
      </c>
      <c r="C602" s="255"/>
      <c r="D602" s="258"/>
      <c r="E602" s="90"/>
      <c r="F602" s="98"/>
      <c r="G602" s="90"/>
      <c r="H602" s="91"/>
      <c r="I602" s="261"/>
      <c r="J602" s="264"/>
      <c r="K602" s="92"/>
      <c r="L602" s="84"/>
      <c r="M602" s="239"/>
      <c r="N602" s="236"/>
      <c r="O602" s="233"/>
      <c r="P602" s="143"/>
      <c r="Q602" s="133"/>
      <c r="R602" s="144"/>
      <c r="S602" s="145"/>
      <c r="T602" s="249"/>
      <c r="V602" s="100">
        <f t="shared" si="39"/>
        <v>0</v>
      </c>
      <c r="W602" s="101" t="b">
        <f t="shared" si="40"/>
        <v>1</v>
      </c>
      <c r="X602" s="101" t="b">
        <f t="shared" si="41"/>
        <v>1</v>
      </c>
      <c r="Y602" s="102">
        <f t="shared" si="38"/>
        <v>0</v>
      </c>
      <c r="Z602" s="103"/>
    </row>
    <row r="603" spans="2:26" ht="15.75" thickBot="1" x14ac:dyDescent="0.3">
      <c r="B603" s="253"/>
      <c r="C603" s="256"/>
      <c r="D603" s="259"/>
      <c r="E603" s="93"/>
      <c r="F603" s="94"/>
      <c r="G603" s="95"/>
      <c r="H603" s="94"/>
      <c r="I603" s="262"/>
      <c r="J603" s="264"/>
      <c r="K603" s="84"/>
      <c r="L603" s="84"/>
      <c r="M603" s="240"/>
      <c r="N603" s="237"/>
      <c r="O603" s="234"/>
      <c r="P603" s="146"/>
      <c r="Q603" s="136"/>
      <c r="R603" s="147"/>
      <c r="S603" s="148"/>
      <c r="T603" s="250"/>
      <c r="V603" s="100">
        <f t="shared" si="39"/>
        <v>0</v>
      </c>
      <c r="W603" s="101" t="b">
        <f t="shared" si="40"/>
        <v>1</v>
      </c>
      <c r="X603" s="101" t="b">
        <f t="shared" si="41"/>
        <v>1</v>
      </c>
      <c r="Y603" s="102">
        <f t="shared" si="38"/>
        <v>0</v>
      </c>
      <c r="Z603" s="103"/>
    </row>
    <row r="604" spans="2:26" ht="15.75" thickBot="1" x14ac:dyDescent="0.3">
      <c r="B604" s="253"/>
      <c r="C604" s="256"/>
      <c r="D604" s="259"/>
      <c r="E604" s="93"/>
      <c r="F604" s="94"/>
      <c r="G604" s="95"/>
      <c r="H604" s="94"/>
      <c r="I604" s="262"/>
      <c r="J604" s="264"/>
      <c r="K604" s="84"/>
      <c r="L604" s="84"/>
      <c r="M604" s="240"/>
      <c r="N604" s="237"/>
      <c r="O604" s="234"/>
      <c r="P604" s="136"/>
      <c r="Q604" s="136"/>
      <c r="R604" s="147"/>
      <c r="S604" s="148"/>
      <c r="T604" s="250"/>
      <c r="V604" s="100">
        <f t="shared" si="39"/>
        <v>0</v>
      </c>
      <c r="W604" s="101" t="b">
        <f t="shared" si="40"/>
        <v>1</v>
      </c>
      <c r="X604" s="101" t="b">
        <f t="shared" si="41"/>
        <v>1</v>
      </c>
      <c r="Y604" s="102">
        <f t="shared" si="38"/>
        <v>0</v>
      </c>
      <c r="Z604" s="103"/>
    </row>
    <row r="605" spans="2:26" ht="15.75" thickBot="1" x14ac:dyDescent="0.3">
      <c r="B605" s="253"/>
      <c r="C605" s="256"/>
      <c r="D605" s="259"/>
      <c r="E605" s="95"/>
      <c r="F605" s="94"/>
      <c r="G605" s="95"/>
      <c r="H605" s="94"/>
      <c r="I605" s="262"/>
      <c r="J605" s="264"/>
      <c r="K605" s="84"/>
      <c r="L605" s="84"/>
      <c r="M605" s="240"/>
      <c r="N605" s="237"/>
      <c r="O605" s="234"/>
      <c r="P605" s="136"/>
      <c r="Q605" s="136"/>
      <c r="R605" s="147"/>
      <c r="S605" s="148"/>
      <c r="T605" s="250"/>
      <c r="V605" s="100">
        <f t="shared" si="39"/>
        <v>0</v>
      </c>
      <c r="W605" s="101" t="b">
        <f t="shared" si="40"/>
        <v>1</v>
      </c>
      <c r="X605" s="101" t="b">
        <f t="shared" si="41"/>
        <v>1</v>
      </c>
      <c r="Y605" s="102">
        <f t="shared" si="38"/>
        <v>0</v>
      </c>
      <c r="Z605" s="103"/>
    </row>
    <row r="606" spans="2:26" ht="15.75" thickBot="1" x14ac:dyDescent="0.3">
      <c r="B606" s="253"/>
      <c r="C606" s="256"/>
      <c r="D606" s="259"/>
      <c r="E606" s="95"/>
      <c r="F606" s="94"/>
      <c r="G606" s="95"/>
      <c r="H606" s="94"/>
      <c r="I606" s="262"/>
      <c r="J606" s="264"/>
      <c r="K606" s="84"/>
      <c r="L606" s="84"/>
      <c r="M606" s="240"/>
      <c r="N606" s="237"/>
      <c r="O606" s="234"/>
      <c r="P606" s="136"/>
      <c r="Q606" s="136"/>
      <c r="R606" s="147"/>
      <c r="S606" s="148"/>
      <c r="T606" s="250"/>
      <c r="V606" s="100">
        <f t="shared" si="39"/>
        <v>0</v>
      </c>
      <c r="W606" s="101" t="b">
        <f t="shared" si="40"/>
        <v>1</v>
      </c>
      <c r="X606" s="101" t="b">
        <f t="shared" si="41"/>
        <v>1</v>
      </c>
      <c r="Y606" s="102">
        <f t="shared" si="38"/>
        <v>0</v>
      </c>
      <c r="Z606" s="103"/>
    </row>
    <row r="607" spans="2:26" ht="15.75" thickBot="1" x14ac:dyDescent="0.3">
      <c r="B607" s="254"/>
      <c r="C607" s="257"/>
      <c r="D607" s="260"/>
      <c r="E607" s="96"/>
      <c r="F607" s="97"/>
      <c r="G607" s="96"/>
      <c r="H607" s="97"/>
      <c r="I607" s="263"/>
      <c r="J607" s="265"/>
      <c r="K607" s="89"/>
      <c r="L607" s="89"/>
      <c r="M607" s="241"/>
      <c r="N607" s="238"/>
      <c r="O607" s="235"/>
      <c r="P607" s="149"/>
      <c r="Q607" s="140"/>
      <c r="R607" s="150"/>
      <c r="S607" s="151"/>
      <c r="T607" s="251"/>
      <c r="V607" s="100">
        <f t="shared" si="39"/>
        <v>0</v>
      </c>
      <c r="W607" s="101" t="b">
        <f t="shared" si="40"/>
        <v>1</v>
      </c>
      <c r="X607" s="101" t="b">
        <f t="shared" si="41"/>
        <v>1</v>
      </c>
      <c r="Y607" s="102">
        <f t="shared" si="38"/>
        <v>0</v>
      </c>
      <c r="Z607" s="103"/>
    </row>
    <row r="608" spans="2:26" ht="15.75" thickBot="1" x14ac:dyDescent="0.3">
      <c r="B608" s="252">
        <v>100</v>
      </c>
      <c r="C608" s="255"/>
      <c r="D608" s="258"/>
      <c r="E608" s="90"/>
      <c r="F608" s="98"/>
      <c r="G608" s="90"/>
      <c r="H608" s="91"/>
      <c r="I608" s="261"/>
      <c r="J608" s="264"/>
      <c r="K608" s="92"/>
      <c r="L608" s="84"/>
      <c r="M608" s="239"/>
      <c r="N608" s="236"/>
      <c r="O608" s="233"/>
      <c r="P608" s="143"/>
      <c r="Q608" s="133"/>
      <c r="R608" s="144"/>
      <c r="S608" s="145"/>
      <c r="T608" s="249"/>
      <c r="V608" s="100">
        <f t="shared" si="39"/>
        <v>0</v>
      </c>
      <c r="W608" s="101" t="b">
        <f t="shared" si="40"/>
        <v>1</v>
      </c>
      <c r="X608" s="101" t="b">
        <f t="shared" si="41"/>
        <v>1</v>
      </c>
      <c r="Y608" s="102">
        <f t="shared" si="38"/>
        <v>0</v>
      </c>
      <c r="Z608" s="103"/>
    </row>
    <row r="609" spans="2:26" ht="15.75" thickBot="1" x14ac:dyDescent="0.3">
      <c r="B609" s="253"/>
      <c r="C609" s="256"/>
      <c r="D609" s="259"/>
      <c r="E609" s="93"/>
      <c r="F609" s="94"/>
      <c r="G609" s="95"/>
      <c r="H609" s="94"/>
      <c r="I609" s="262"/>
      <c r="J609" s="264"/>
      <c r="K609" s="84"/>
      <c r="L609" s="84"/>
      <c r="M609" s="240"/>
      <c r="N609" s="237"/>
      <c r="O609" s="234"/>
      <c r="P609" s="146"/>
      <c r="Q609" s="136"/>
      <c r="R609" s="147"/>
      <c r="S609" s="148"/>
      <c r="T609" s="250"/>
      <c r="V609" s="100">
        <f t="shared" si="39"/>
        <v>0</v>
      </c>
      <c r="W609" s="101" t="b">
        <f t="shared" si="40"/>
        <v>1</v>
      </c>
      <c r="X609" s="101" t="b">
        <f t="shared" si="41"/>
        <v>1</v>
      </c>
      <c r="Y609" s="102">
        <f t="shared" si="38"/>
        <v>0</v>
      </c>
      <c r="Z609" s="103"/>
    </row>
    <row r="610" spans="2:26" ht="15.75" thickBot="1" x14ac:dyDescent="0.3">
      <c r="B610" s="253"/>
      <c r="C610" s="256"/>
      <c r="D610" s="259"/>
      <c r="E610" s="93"/>
      <c r="F610" s="94"/>
      <c r="G610" s="95"/>
      <c r="H610" s="94"/>
      <c r="I610" s="262"/>
      <c r="J610" s="264"/>
      <c r="K610" s="84"/>
      <c r="L610" s="84"/>
      <c r="M610" s="240"/>
      <c r="N610" s="237"/>
      <c r="O610" s="234"/>
      <c r="P610" s="136"/>
      <c r="Q610" s="136"/>
      <c r="R610" s="147"/>
      <c r="S610" s="148"/>
      <c r="T610" s="250"/>
      <c r="V610" s="100">
        <f t="shared" si="39"/>
        <v>0</v>
      </c>
      <c r="W610" s="101" t="b">
        <f t="shared" si="40"/>
        <v>1</v>
      </c>
      <c r="X610" s="101" t="b">
        <f t="shared" si="41"/>
        <v>1</v>
      </c>
      <c r="Y610" s="102">
        <f t="shared" si="38"/>
        <v>0</v>
      </c>
      <c r="Z610" s="103"/>
    </row>
    <row r="611" spans="2:26" ht="15.75" thickBot="1" x14ac:dyDescent="0.3">
      <c r="B611" s="253"/>
      <c r="C611" s="256"/>
      <c r="D611" s="259"/>
      <c r="E611" s="95"/>
      <c r="F611" s="94"/>
      <c r="G611" s="95"/>
      <c r="H611" s="94"/>
      <c r="I611" s="262"/>
      <c r="J611" s="264"/>
      <c r="K611" s="84"/>
      <c r="L611" s="84"/>
      <c r="M611" s="240"/>
      <c r="N611" s="237"/>
      <c r="O611" s="234"/>
      <c r="P611" s="136"/>
      <c r="Q611" s="136"/>
      <c r="R611" s="147"/>
      <c r="S611" s="148"/>
      <c r="T611" s="250"/>
      <c r="V611" s="100">
        <f t="shared" si="39"/>
        <v>0</v>
      </c>
      <c r="W611" s="101" t="b">
        <f t="shared" si="40"/>
        <v>1</v>
      </c>
      <c r="X611" s="101" t="b">
        <f t="shared" si="41"/>
        <v>1</v>
      </c>
      <c r="Y611" s="102">
        <f t="shared" si="38"/>
        <v>0</v>
      </c>
      <c r="Z611" s="103"/>
    </row>
    <row r="612" spans="2:26" ht="15.75" thickBot="1" x14ac:dyDescent="0.3">
      <c r="B612" s="253"/>
      <c r="C612" s="256"/>
      <c r="D612" s="259"/>
      <c r="E612" s="95"/>
      <c r="F612" s="94"/>
      <c r="G612" s="95"/>
      <c r="H612" s="94"/>
      <c r="I612" s="262"/>
      <c r="J612" s="264"/>
      <c r="K612" s="84"/>
      <c r="L612" s="84"/>
      <c r="M612" s="240"/>
      <c r="N612" s="237"/>
      <c r="O612" s="234"/>
      <c r="P612" s="136"/>
      <c r="Q612" s="136"/>
      <c r="R612" s="147"/>
      <c r="S612" s="148"/>
      <c r="T612" s="250"/>
      <c r="V612" s="100">
        <f t="shared" si="39"/>
        <v>0</v>
      </c>
      <c r="W612" s="101" t="b">
        <f t="shared" si="40"/>
        <v>1</v>
      </c>
      <c r="X612" s="101" t="b">
        <f t="shared" si="41"/>
        <v>1</v>
      </c>
      <c r="Y612" s="102">
        <f t="shared" si="38"/>
        <v>0</v>
      </c>
      <c r="Z612" s="103"/>
    </row>
    <row r="613" spans="2:26" ht="15.75" thickBot="1" x14ac:dyDescent="0.3">
      <c r="B613" s="254"/>
      <c r="C613" s="257"/>
      <c r="D613" s="260"/>
      <c r="E613" s="96"/>
      <c r="F613" s="97"/>
      <c r="G613" s="96"/>
      <c r="H613" s="97"/>
      <c r="I613" s="263"/>
      <c r="J613" s="265"/>
      <c r="K613" s="89"/>
      <c r="L613" s="89"/>
      <c r="M613" s="241"/>
      <c r="N613" s="238"/>
      <c r="O613" s="235"/>
      <c r="P613" s="149"/>
      <c r="Q613" s="140"/>
      <c r="R613" s="150"/>
      <c r="S613" s="151"/>
      <c r="T613" s="251"/>
      <c r="V613" s="100">
        <f t="shared" si="39"/>
        <v>0</v>
      </c>
      <c r="W613" s="101" t="b">
        <f t="shared" si="40"/>
        <v>1</v>
      </c>
      <c r="X613" s="101" t="b">
        <f t="shared" si="41"/>
        <v>1</v>
      </c>
      <c r="Y613" s="102">
        <f t="shared" si="38"/>
        <v>0</v>
      </c>
      <c r="Z613" s="103"/>
    </row>
    <row r="614" spans="2:26" x14ac:dyDescent="0.25">
      <c r="L614" s="13"/>
      <c r="N614" s="99"/>
      <c r="P614" s="21"/>
      <c r="Q614" s="99"/>
      <c r="S614" s="13"/>
      <c r="U614" s="13"/>
      <c r="V614" s="13"/>
    </row>
    <row r="615" spans="2:26" x14ac:dyDescent="0.25">
      <c r="L615" s="13"/>
      <c r="N615" s="99"/>
      <c r="P615" s="21"/>
      <c r="Q615" s="99"/>
      <c r="S615" s="13"/>
      <c r="U615" s="13"/>
      <c r="V615" s="13"/>
    </row>
    <row r="616" spans="2:26" x14ac:dyDescent="0.25">
      <c r="L616" s="13"/>
      <c r="N616" s="99"/>
      <c r="P616" s="21"/>
      <c r="Q616" s="99"/>
      <c r="S616" s="13"/>
      <c r="U616" s="13"/>
      <c r="V616" s="13"/>
    </row>
    <row r="617" spans="2:26" x14ac:dyDescent="0.25">
      <c r="L617" s="13"/>
      <c r="N617" s="99"/>
      <c r="P617" s="21"/>
      <c r="Q617" s="99"/>
      <c r="S617" s="13"/>
      <c r="U617" s="13"/>
      <c r="V617" s="13"/>
    </row>
    <row r="618" spans="2:26" x14ac:dyDescent="0.25">
      <c r="L618" s="13"/>
      <c r="N618" s="99"/>
      <c r="P618" s="21"/>
      <c r="Q618" s="99"/>
      <c r="S618" s="13"/>
      <c r="U618" s="13"/>
      <c r="V618" s="13"/>
    </row>
    <row r="619" spans="2:26" x14ac:dyDescent="0.25">
      <c r="L619" s="13"/>
      <c r="N619" s="99"/>
      <c r="P619" s="21"/>
      <c r="Q619" s="99"/>
      <c r="S619" s="13"/>
      <c r="U619" s="13"/>
      <c r="V619" s="13"/>
    </row>
    <row r="620" spans="2:26" x14ac:dyDescent="0.25">
      <c r="L620" s="13"/>
      <c r="N620" s="99"/>
      <c r="P620" s="21"/>
      <c r="Q620" s="99"/>
      <c r="S620" s="13"/>
      <c r="U620" s="13"/>
      <c r="V620" s="13"/>
    </row>
    <row r="621" spans="2:26" x14ac:dyDescent="0.25">
      <c r="L621" s="13"/>
      <c r="N621" s="99"/>
      <c r="P621" s="21"/>
      <c r="Q621" s="99"/>
      <c r="S621" s="13"/>
      <c r="U621" s="13"/>
      <c r="V621" s="13"/>
    </row>
    <row r="622" spans="2:26" x14ac:dyDescent="0.25">
      <c r="L622" s="13"/>
      <c r="N622" s="99"/>
      <c r="P622" s="21"/>
      <c r="Q622" s="99"/>
      <c r="S622" s="13"/>
      <c r="U622" s="13"/>
      <c r="V622" s="13"/>
    </row>
    <row r="623" spans="2:26" x14ac:dyDescent="0.25">
      <c r="L623" s="13"/>
      <c r="N623" s="99"/>
      <c r="P623" s="21"/>
      <c r="Q623" s="99"/>
      <c r="S623" s="13"/>
      <c r="U623" s="13"/>
      <c r="V623" s="13"/>
    </row>
    <row r="624" spans="2:26" x14ac:dyDescent="0.25">
      <c r="L624" s="13"/>
      <c r="N624" s="99"/>
      <c r="P624" s="21"/>
      <c r="Q624" s="99"/>
      <c r="S624" s="13"/>
      <c r="U624" s="13"/>
      <c r="V624" s="13"/>
    </row>
    <row r="625" spans="7:17" s="13" customFormat="1" x14ac:dyDescent="0.25">
      <c r="G625" s="99"/>
      <c r="H625" s="99"/>
      <c r="K625" s="99"/>
      <c r="N625" s="99"/>
      <c r="P625" s="21"/>
      <c r="Q625" s="99"/>
    </row>
    <row r="626" spans="7:17" s="13" customFormat="1" x14ac:dyDescent="0.25">
      <c r="G626" s="99"/>
      <c r="H626" s="99"/>
      <c r="K626" s="99"/>
      <c r="N626" s="99"/>
      <c r="P626" s="21"/>
      <c r="Q626" s="99"/>
    </row>
  </sheetData>
  <sheetProtection algorithmName="SHA-512" hashValue="5Ois2OHFDlz3bDhi1a39R51m0QCEzp/e3OridyUmUPzbaOyA7maaGBqI3fXozuVqzaXnnfMNd7eC5jEndeN+HQ==" saltValue="4D9es8H89m5nXm/igtSK1Q==" spinCount="100000" sheet="1" insertRows="0"/>
  <mergeCells count="907">
    <mergeCell ref="B12:B13"/>
    <mergeCell ref="T12:T13"/>
    <mergeCell ref="B38:B43"/>
    <mergeCell ref="C38:C43"/>
    <mergeCell ref="D38:D43"/>
    <mergeCell ref="I38:I43"/>
    <mergeCell ref="J38:J43"/>
    <mergeCell ref="T38:T43"/>
    <mergeCell ref="B44:B49"/>
    <mergeCell ref="C44:C49"/>
    <mergeCell ref="D44:D49"/>
    <mergeCell ref="T14:T19"/>
    <mergeCell ref="C12:H12"/>
    <mergeCell ref="I12:L12"/>
    <mergeCell ref="B14:B19"/>
    <mergeCell ref="C14:C19"/>
    <mergeCell ref="T32:T37"/>
    <mergeCell ref="B20:B25"/>
    <mergeCell ref="C20:C25"/>
    <mergeCell ref="D20:D25"/>
    <mergeCell ref="I20:I25"/>
    <mergeCell ref="J20:J25"/>
    <mergeCell ref="D14:D19"/>
    <mergeCell ref="I14:I19"/>
    <mergeCell ref="J14:J19"/>
    <mergeCell ref="T20:T25"/>
    <mergeCell ref="I44:I49"/>
    <mergeCell ref="J44:J49"/>
    <mergeCell ref="D26:D31"/>
    <mergeCell ref="I26:I31"/>
    <mergeCell ref="J26:J31"/>
    <mergeCell ref="O38:O43"/>
    <mergeCell ref="M44:M49"/>
    <mergeCell ref="N44:N49"/>
    <mergeCell ref="O44:O49"/>
    <mergeCell ref="T26:T31"/>
    <mergeCell ref="T44:T49"/>
    <mergeCell ref="C26:C31"/>
    <mergeCell ref="T50:T55"/>
    <mergeCell ref="B56:B61"/>
    <mergeCell ref="C56:C61"/>
    <mergeCell ref="D56:D61"/>
    <mergeCell ref="I56:I61"/>
    <mergeCell ref="J56:J61"/>
    <mergeCell ref="T56:T61"/>
    <mergeCell ref="B50:B55"/>
    <mergeCell ref="C50:C55"/>
    <mergeCell ref="D50:D55"/>
    <mergeCell ref="I50:I55"/>
    <mergeCell ref="J50:J55"/>
    <mergeCell ref="B32:B37"/>
    <mergeCell ref="C32:C37"/>
    <mergeCell ref="D32:D37"/>
    <mergeCell ref="I32:I37"/>
    <mergeCell ref="J32:J37"/>
    <mergeCell ref="B26:B31"/>
    <mergeCell ref="M32:M37"/>
    <mergeCell ref="N32:N37"/>
    <mergeCell ref="O32:O37"/>
    <mergeCell ref="M38:M43"/>
    <mergeCell ref="N38:N43"/>
    <mergeCell ref="T74:T79"/>
    <mergeCell ref="B80:B85"/>
    <mergeCell ref="C80:C85"/>
    <mergeCell ref="D80:D85"/>
    <mergeCell ref="I80:I85"/>
    <mergeCell ref="J80:J85"/>
    <mergeCell ref="T80:T85"/>
    <mergeCell ref="B74:B79"/>
    <mergeCell ref="C74:C79"/>
    <mergeCell ref="D74:D79"/>
    <mergeCell ref="I74:I79"/>
    <mergeCell ref="J74:J79"/>
    <mergeCell ref="M80:M85"/>
    <mergeCell ref="N80:N85"/>
    <mergeCell ref="O80:O85"/>
    <mergeCell ref="M74:M79"/>
    <mergeCell ref="N74:N79"/>
    <mergeCell ref="O74:O79"/>
    <mergeCell ref="T62:T67"/>
    <mergeCell ref="B68:B73"/>
    <mergeCell ref="C68:C73"/>
    <mergeCell ref="D68:D73"/>
    <mergeCell ref="I68:I73"/>
    <mergeCell ref="J68:J73"/>
    <mergeCell ref="T68:T73"/>
    <mergeCell ref="B62:B67"/>
    <mergeCell ref="C62:C67"/>
    <mergeCell ref="D62:D67"/>
    <mergeCell ref="I62:I67"/>
    <mergeCell ref="J62:J67"/>
    <mergeCell ref="M68:M73"/>
    <mergeCell ref="N68:N73"/>
    <mergeCell ref="O68:O73"/>
    <mergeCell ref="T98:T103"/>
    <mergeCell ref="B104:B109"/>
    <mergeCell ref="C104:C109"/>
    <mergeCell ref="D104:D109"/>
    <mergeCell ref="I104:I109"/>
    <mergeCell ref="J104:J109"/>
    <mergeCell ref="T104:T109"/>
    <mergeCell ref="B98:B103"/>
    <mergeCell ref="C98:C103"/>
    <mergeCell ref="D98:D103"/>
    <mergeCell ref="I98:I103"/>
    <mergeCell ref="J98:J103"/>
    <mergeCell ref="M104:M109"/>
    <mergeCell ref="N104:N109"/>
    <mergeCell ref="O104:O109"/>
    <mergeCell ref="M98:M103"/>
    <mergeCell ref="N98:N103"/>
    <mergeCell ref="O98:O103"/>
    <mergeCell ref="T86:T91"/>
    <mergeCell ref="B92:B97"/>
    <mergeCell ref="C92:C97"/>
    <mergeCell ref="D92:D97"/>
    <mergeCell ref="I92:I97"/>
    <mergeCell ref="J92:J97"/>
    <mergeCell ref="T92:T97"/>
    <mergeCell ref="B86:B91"/>
    <mergeCell ref="C86:C91"/>
    <mergeCell ref="D86:D91"/>
    <mergeCell ref="I86:I91"/>
    <mergeCell ref="J86:J91"/>
    <mergeCell ref="M86:M91"/>
    <mergeCell ref="N86:N91"/>
    <mergeCell ref="O86:O91"/>
    <mergeCell ref="M92:M97"/>
    <mergeCell ref="N92:N97"/>
    <mergeCell ref="O92:O97"/>
    <mergeCell ref="T122:T127"/>
    <mergeCell ref="B128:B133"/>
    <mergeCell ref="C128:C133"/>
    <mergeCell ref="D128:D133"/>
    <mergeCell ref="I128:I133"/>
    <mergeCell ref="J128:J133"/>
    <mergeCell ref="T128:T133"/>
    <mergeCell ref="B122:B127"/>
    <mergeCell ref="C122:C127"/>
    <mergeCell ref="D122:D127"/>
    <mergeCell ref="I122:I127"/>
    <mergeCell ref="J122:J127"/>
    <mergeCell ref="M128:M133"/>
    <mergeCell ref="N128:N133"/>
    <mergeCell ref="O128:O133"/>
    <mergeCell ref="M122:M127"/>
    <mergeCell ref="N122:N127"/>
    <mergeCell ref="O122:O127"/>
    <mergeCell ref="T110:T115"/>
    <mergeCell ref="B116:B121"/>
    <mergeCell ref="C116:C121"/>
    <mergeCell ref="D116:D121"/>
    <mergeCell ref="I116:I121"/>
    <mergeCell ref="J116:J121"/>
    <mergeCell ref="T116:T121"/>
    <mergeCell ref="B110:B115"/>
    <mergeCell ref="C110:C115"/>
    <mergeCell ref="D110:D115"/>
    <mergeCell ref="I110:I115"/>
    <mergeCell ref="J110:J115"/>
    <mergeCell ref="M110:M115"/>
    <mergeCell ref="N110:N115"/>
    <mergeCell ref="O110:O115"/>
    <mergeCell ref="M116:M121"/>
    <mergeCell ref="N116:N121"/>
    <mergeCell ref="O116:O121"/>
    <mergeCell ref="T146:T151"/>
    <mergeCell ref="B152:B157"/>
    <mergeCell ref="C152:C157"/>
    <mergeCell ref="D152:D157"/>
    <mergeCell ref="I152:I157"/>
    <mergeCell ref="J152:J157"/>
    <mergeCell ref="T152:T157"/>
    <mergeCell ref="B146:B151"/>
    <mergeCell ref="C146:C151"/>
    <mergeCell ref="D146:D151"/>
    <mergeCell ref="I146:I151"/>
    <mergeCell ref="J146:J151"/>
    <mergeCell ref="M152:M157"/>
    <mergeCell ref="N152:N157"/>
    <mergeCell ref="O152:O157"/>
    <mergeCell ref="M146:M151"/>
    <mergeCell ref="N146:N151"/>
    <mergeCell ref="O146:O151"/>
    <mergeCell ref="T134:T139"/>
    <mergeCell ref="B140:B145"/>
    <mergeCell ref="C140:C145"/>
    <mergeCell ref="D140:D145"/>
    <mergeCell ref="I140:I145"/>
    <mergeCell ref="J140:J145"/>
    <mergeCell ref="T140:T145"/>
    <mergeCell ref="B134:B139"/>
    <mergeCell ref="C134:C139"/>
    <mergeCell ref="D134:D139"/>
    <mergeCell ref="I134:I139"/>
    <mergeCell ref="J134:J139"/>
    <mergeCell ref="M134:M139"/>
    <mergeCell ref="N134:N139"/>
    <mergeCell ref="O134:O139"/>
    <mergeCell ref="M140:M145"/>
    <mergeCell ref="N140:N145"/>
    <mergeCell ref="O140:O145"/>
    <mergeCell ref="T170:T175"/>
    <mergeCell ref="B176:B181"/>
    <mergeCell ref="C176:C181"/>
    <mergeCell ref="D176:D181"/>
    <mergeCell ref="I176:I181"/>
    <mergeCell ref="J176:J181"/>
    <mergeCell ref="T176:T181"/>
    <mergeCell ref="B170:B175"/>
    <mergeCell ref="C170:C175"/>
    <mergeCell ref="D170:D175"/>
    <mergeCell ref="I170:I175"/>
    <mergeCell ref="J170:J175"/>
    <mergeCell ref="M176:M181"/>
    <mergeCell ref="N176:N181"/>
    <mergeCell ref="O176:O181"/>
    <mergeCell ref="M170:M175"/>
    <mergeCell ref="N170:N175"/>
    <mergeCell ref="O170:O175"/>
    <mergeCell ref="T158:T163"/>
    <mergeCell ref="B164:B169"/>
    <mergeCell ref="C164:C169"/>
    <mergeCell ref="D164:D169"/>
    <mergeCell ref="I164:I169"/>
    <mergeCell ref="J164:J169"/>
    <mergeCell ref="T164:T169"/>
    <mergeCell ref="B158:B163"/>
    <mergeCell ref="C158:C163"/>
    <mergeCell ref="D158:D163"/>
    <mergeCell ref="I158:I163"/>
    <mergeCell ref="J158:J163"/>
    <mergeCell ref="M158:M163"/>
    <mergeCell ref="N158:N163"/>
    <mergeCell ref="O158:O163"/>
    <mergeCell ref="M164:M169"/>
    <mergeCell ref="N164:N169"/>
    <mergeCell ref="O164:O169"/>
    <mergeCell ref="T194:T199"/>
    <mergeCell ref="B200:B205"/>
    <mergeCell ref="C200:C205"/>
    <mergeCell ref="D200:D205"/>
    <mergeCell ref="I200:I205"/>
    <mergeCell ref="J200:J205"/>
    <mergeCell ref="T200:T205"/>
    <mergeCell ref="B194:B199"/>
    <mergeCell ref="C194:C199"/>
    <mergeCell ref="D194:D199"/>
    <mergeCell ref="I194:I199"/>
    <mergeCell ref="J194:J199"/>
    <mergeCell ref="M200:M205"/>
    <mergeCell ref="N200:N205"/>
    <mergeCell ref="O200:O205"/>
    <mergeCell ref="M194:M199"/>
    <mergeCell ref="N194:N199"/>
    <mergeCell ref="O194:O199"/>
    <mergeCell ref="T182:T187"/>
    <mergeCell ref="B188:B193"/>
    <mergeCell ref="C188:C193"/>
    <mergeCell ref="D188:D193"/>
    <mergeCell ref="I188:I193"/>
    <mergeCell ref="J188:J193"/>
    <mergeCell ref="T188:T193"/>
    <mergeCell ref="B182:B187"/>
    <mergeCell ref="C182:C187"/>
    <mergeCell ref="D182:D187"/>
    <mergeCell ref="I182:I187"/>
    <mergeCell ref="J182:J187"/>
    <mergeCell ref="M182:M187"/>
    <mergeCell ref="N182:N187"/>
    <mergeCell ref="O182:O187"/>
    <mergeCell ref="M188:M193"/>
    <mergeCell ref="N188:N193"/>
    <mergeCell ref="O188:O193"/>
    <mergeCell ref="T218:T223"/>
    <mergeCell ref="B224:B229"/>
    <mergeCell ref="C224:C229"/>
    <mergeCell ref="D224:D229"/>
    <mergeCell ref="I224:I229"/>
    <mergeCell ref="J224:J229"/>
    <mergeCell ref="T224:T229"/>
    <mergeCell ref="B218:B223"/>
    <mergeCell ref="C218:C223"/>
    <mergeCell ref="D218:D223"/>
    <mergeCell ref="I218:I223"/>
    <mergeCell ref="J218:J223"/>
    <mergeCell ref="M224:M229"/>
    <mergeCell ref="N224:N229"/>
    <mergeCell ref="O224:O229"/>
    <mergeCell ref="M218:M223"/>
    <mergeCell ref="N218:N223"/>
    <mergeCell ref="O218:O223"/>
    <mergeCell ref="T206:T211"/>
    <mergeCell ref="B212:B217"/>
    <mergeCell ref="C212:C217"/>
    <mergeCell ref="D212:D217"/>
    <mergeCell ref="I212:I217"/>
    <mergeCell ref="J212:J217"/>
    <mergeCell ref="T212:T217"/>
    <mergeCell ref="B206:B211"/>
    <mergeCell ref="C206:C211"/>
    <mergeCell ref="D206:D211"/>
    <mergeCell ref="I206:I211"/>
    <mergeCell ref="J206:J211"/>
    <mergeCell ref="M206:M211"/>
    <mergeCell ref="N206:N211"/>
    <mergeCell ref="O206:O211"/>
    <mergeCell ref="M212:M217"/>
    <mergeCell ref="N212:N217"/>
    <mergeCell ref="O212:O217"/>
    <mergeCell ref="T242:T247"/>
    <mergeCell ref="B248:B253"/>
    <mergeCell ref="C248:C253"/>
    <mergeCell ref="D248:D253"/>
    <mergeCell ref="I248:I253"/>
    <mergeCell ref="J248:J253"/>
    <mergeCell ref="T248:T253"/>
    <mergeCell ref="B242:B247"/>
    <mergeCell ref="C242:C247"/>
    <mergeCell ref="D242:D247"/>
    <mergeCell ref="I242:I247"/>
    <mergeCell ref="J242:J247"/>
    <mergeCell ref="M248:M253"/>
    <mergeCell ref="N248:N253"/>
    <mergeCell ref="O248:O253"/>
    <mergeCell ref="M242:M247"/>
    <mergeCell ref="N242:N247"/>
    <mergeCell ref="O242:O247"/>
    <mergeCell ref="T230:T235"/>
    <mergeCell ref="B236:B241"/>
    <mergeCell ref="C236:C241"/>
    <mergeCell ref="D236:D241"/>
    <mergeCell ref="I236:I241"/>
    <mergeCell ref="J236:J241"/>
    <mergeCell ref="T236:T241"/>
    <mergeCell ref="B230:B235"/>
    <mergeCell ref="C230:C235"/>
    <mergeCell ref="D230:D235"/>
    <mergeCell ref="I230:I235"/>
    <mergeCell ref="J230:J235"/>
    <mergeCell ref="M230:M235"/>
    <mergeCell ref="N230:N235"/>
    <mergeCell ref="O230:O235"/>
    <mergeCell ref="M236:M241"/>
    <mergeCell ref="N236:N241"/>
    <mergeCell ref="O236:O241"/>
    <mergeCell ref="T266:T271"/>
    <mergeCell ref="B272:B277"/>
    <mergeCell ref="C272:C277"/>
    <mergeCell ref="D272:D277"/>
    <mergeCell ref="I272:I277"/>
    <mergeCell ref="J272:J277"/>
    <mergeCell ref="T272:T277"/>
    <mergeCell ref="B266:B271"/>
    <mergeCell ref="C266:C271"/>
    <mergeCell ref="D266:D271"/>
    <mergeCell ref="I266:I271"/>
    <mergeCell ref="J266:J271"/>
    <mergeCell ref="M272:M277"/>
    <mergeCell ref="N272:N277"/>
    <mergeCell ref="O272:O277"/>
    <mergeCell ref="M266:M271"/>
    <mergeCell ref="N266:N271"/>
    <mergeCell ref="O266:O271"/>
    <mergeCell ref="T254:T259"/>
    <mergeCell ref="B260:B265"/>
    <mergeCell ref="C260:C265"/>
    <mergeCell ref="D260:D265"/>
    <mergeCell ref="I260:I265"/>
    <mergeCell ref="J260:J265"/>
    <mergeCell ref="T260:T265"/>
    <mergeCell ref="B254:B259"/>
    <mergeCell ref="C254:C259"/>
    <mergeCell ref="D254:D259"/>
    <mergeCell ref="I254:I259"/>
    <mergeCell ref="J254:J259"/>
    <mergeCell ref="M254:M259"/>
    <mergeCell ref="N254:N259"/>
    <mergeCell ref="O254:O259"/>
    <mergeCell ref="M260:M265"/>
    <mergeCell ref="N260:N265"/>
    <mergeCell ref="O260:O265"/>
    <mergeCell ref="T290:T295"/>
    <mergeCell ref="B296:B301"/>
    <mergeCell ref="C296:C301"/>
    <mergeCell ref="D296:D301"/>
    <mergeCell ref="I296:I301"/>
    <mergeCell ref="J296:J301"/>
    <mergeCell ref="T296:T301"/>
    <mergeCell ref="B290:B295"/>
    <mergeCell ref="C290:C295"/>
    <mergeCell ref="D290:D295"/>
    <mergeCell ref="I290:I295"/>
    <mergeCell ref="J290:J295"/>
    <mergeCell ref="M296:M301"/>
    <mergeCell ref="N296:N301"/>
    <mergeCell ref="O296:O301"/>
    <mergeCell ref="M290:M295"/>
    <mergeCell ref="N290:N295"/>
    <mergeCell ref="O290:O295"/>
    <mergeCell ref="T278:T283"/>
    <mergeCell ref="B284:B289"/>
    <mergeCell ref="C284:C289"/>
    <mergeCell ref="D284:D289"/>
    <mergeCell ref="I284:I289"/>
    <mergeCell ref="J284:J289"/>
    <mergeCell ref="T284:T289"/>
    <mergeCell ref="B278:B283"/>
    <mergeCell ref="C278:C283"/>
    <mergeCell ref="D278:D283"/>
    <mergeCell ref="I278:I283"/>
    <mergeCell ref="J278:J283"/>
    <mergeCell ref="M278:M283"/>
    <mergeCell ref="N278:N283"/>
    <mergeCell ref="O278:O283"/>
    <mergeCell ref="M284:M289"/>
    <mergeCell ref="N284:N289"/>
    <mergeCell ref="O284:O289"/>
    <mergeCell ref="T314:T319"/>
    <mergeCell ref="B320:B325"/>
    <mergeCell ref="C320:C325"/>
    <mergeCell ref="D320:D325"/>
    <mergeCell ref="I320:I325"/>
    <mergeCell ref="J320:J325"/>
    <mergeCell ref="T320:T325"/>
    <mergeCell ref="B314:B319"/>
    <mergeCell ref="C314:C319"/>
    <mergeCell ref="D314:D319"/>
    <mergeCell ref="I314:I319"/>
    <mergeCell ref="J314:J319"/>
    <mergeCell ref="M320:M325"/>
    <mergeCell ref="N320:N325"/>
    <mergeCell ref="O320:O325"/>
    <mergeCell ref="M314:M319"/>
    <mergeCell ref="N314:N319"/>
    <mergeCell ref="O314:O319"/>
    <mergeCell ref="T302:T307"/>
    <mergeCell ref="B308:B313"/>
    <mergeCell ref="C308:C313"/>
    <mergeCell ref="D308:D313"/>
    <mergeCell ref="I308:I313"/>
    <mergeCell ref="J308:J313"/>
    <mergeCell ref="T308:T313"/>
    <mergeCell ref="B302:B307"/>
    <mergeCell ref="C302:C307"/>
    <mergeCell ref="D302:D307"/>
    <mergeCell ref="I302:I307"/>
    <mergeCell ref="J302:J307"/>
    <mergeCell ref="M302:M307"/>
    <mergeCell ref="N302:N307"/>
    <mergeCell ref="O302:O307"/>
    <mergeCell ref="M308:M313"/>
    <mergeCell ref="N308:N313"/>
    <mergeCell ref="O308:O313"/>
    <mergeCell ref="T338:T343"/>
    <mergeCell ref="B344:B349"/>
    <mergeCell ref="C344:C349"/>
    <mergeCell ref="D344:D349"/>
    <mergeCell ref="I344:I349"/>
    <mergeCell ref="J344:J349"/>
    <mergeCell ref="T344:T349"/>
    <mergeCell ref="B338:B343"/>
    <mergeCell ref="C338:C343"/>
    <mergeCell ref="D338:D343"/>
    <mergeCell ref="I338:I343"/>
    <mergeCell ref="J338:J343"/>
    <mergeCell ref="M344:M349"/>
    <mergeCell ref="N344:N349"/>
    <mergeCell ref="O344:O349"/>
    <mergeCell ref="M338:M343"/>
    <mergeCell ref="N338:N343"/>
    <mergeCell ref="O338:O343"/>
    <mergeCell ref="T326:T331"/>
    <mergeCell ref="B332:B337"/>
    <mergeCell ref="C332:C337"/>
    <mergeCell ref="D332:D337"/>
    <mergeCell ref="I332:I337"/>
    <mergeCell ref="J332:J337"/>
    <mergeCell ref="T332:T337"/>
    <mergeCell ref="B326:B331"/>
    <mergeCell ref="C326:C331"/>
    <mergeCell ref="D326:D331"/>
    <mergeCell ref="I326:I331"/>
    <mergeCell ref="J326:J331"/>
    <mergeCell ref="M326:M331"/>
    <mergeCell ref="N326:N331"/>
    <mergeCell ref="O326:O331"/>
    <mergeCell ref="M332:M337"/>
    <mergeCell ref="N332:N337"/>
    <mergeCell ref="O332:O337"/>
    <mergeCell ref="T362:T367"/>
    <mergeCell ref="B368:B373"/>
    <mergeCell ref="C368:C373"/>
    <mergeCell ref="D368:D373"/>
    <mergeCell ref="I368:I373"/>
    <mergeCell ref="J368:J373"/>
    <mergeCell ref="T368:T373"/>
    <mergeCell ref="B362:B367"/>
    <mergeCell ref="C362:C367"/>
    <mergeCell ref="D362:D367"/>
    <mergeCell ref="I362:I367"/>
    <mergeCell ref="J362:J367"/>
    <mergeCell ref="M368:M373"/>
    <mergeCell ref="N368:N373"/>
    <mergeCell ref="O368:O373"/>
    <mergeCell ref="M362:M367"/>
    <mergeCell ref="N362:N367"/>
    <mergeCell ref="O362:O367"/>
    <mergeCell ref="T350:T355"/>
    <mergeCell ref="B356:B361"/>
    <mergeCell ref="C356:C361"/>
    <mergeCell ref="D356:D361"/>
    <mergeCell ref="I356:I361"/>
    <mergeCell ref="J356:J361"/>
    <mergeCell ref="T356:T361"/>
    <mergeCell ref="B350:B355"/>
    <mergeCell ref="C350:C355"/>
    <mergeCell ref="D350:D355"/>
    <mergeCell ref="I350:I355"/>
    <mergeCell ref="J350:J355"/>
    <mergeCell ref="M350:M355"/>
    <mergeCell ref="N350:N355"/>
    <mergeCell ref="O350:O355"/>
    <mergeCell ref="M356:M361"/>
    <mergeCell ref="N356:N361"/>
    <mergeCell ref="O356:O361"/>
    <mergeCell ref="T386:T391"/>
    <mergeCell ref="B392:B397"/>
    <mergeCell ref="C392:C397"/>
    <mergeCell ref="D392:D397"/>
    <mergeCell ref="I392:I397"/>
    <mergeCell ref="J392:J397"/>
    <mergeCell ref="T392:T397"/>
    <mergeCell ref="B386:B391"/>
    <mergeCell ref="C386:C391"/>
    <mergeCell ref="D386:D391"/>
    <mergeCell ref="I386:I391"/>
    <mergeCell ref="J386:J391"/>
    <mergeCell ref="O392:O397"/>
    <mergeCell ref="M386:M391"/>
    <mergeCell ref="N386:N391"/>
    <mergeCell ref="O386:O391"/>
    <mergeCell ref="M392:M397"/>
    <mergeCell ref="N392:N397"/>
    <mergeCell ref="T374:T379"/>
    <mergeCell ref="B380:B385"/>
    <mergeCell ref="C380:C385"/>
    <mergeCell ref="D380:D385"/>
    <mergeCell ref="I380:I385"/>
    <mergeCell ref="J380:J385"/>
    <mergeCell ref="T380:T385"/>
    <mergeCell ref="B374:B379"/>
    <mergeCell ref="C374:C379"/>
    <mergeCell ref="D374:D379"/>
    <mergeCell ref="I374:I379"/>
    <mergeCell ref="J374:J379"/>
    <mergeCell ref="M374:M379"/>
    <mergeCell ref="N374:N379"/>
    <mergeCell ref="O374:O379"/>
    <mergeCell ref="M380:M385"/>
    <mergeCell ref="N380:N385"/>
    <mergeCell ref="O380:O385"/>
    <mergeCell ref="T410:T415"/>
    <mergeCell ref="B416:B421"/>
    <mergeCell ref="C416:C421"/>
    <mergeCell ref="D416:D421"/>
    <mergeCell ref="I416:I421"/>
    <mergeCell ref="J416:J421"/>
    <mergeCell ref="T416:T421"/>
    <mergeCell ref="B410:B415"/>
    <mergeCell ref="C410:C415"/>
    <mergeCell ref="D410:D415"/>
    <mergeCell ref="I410:I415"/>
    <mergeCell ref="J410:J415"/>
    <mergeCell ref="M410:M415"/>
    <mergeCell ref="N410:N415"/>
    <mergeCell ref="O410:O415"/>
    <mergeCell ref="M416:M421"/>
    <mergeCell ref="N416:N421"/>
    <mergeCell ref="O416:O421"/>
    <mergeCell ref="T398:T403"/>
    <mergeCell ref="B404:B409"/>
    <mergeCell ref="C404:C409"/>
    <mergeCell ref="D404:D409"/>
    <mergeCell ref="I404:I409"/>
    <mergeCell ref="J404:J409"/>
    <mergeCell ref="T404:T409"/>
    <mergeCell ref="B398:B403"/>
    <mergeCell ref="C398:C403"/>
    <mergeCell ref="D398:D403"/>
    <mergeCell ref="I398:I403"/>
    <mergeCell ref="J398:J403"/>
    <mergeCell ref="M398:M403"/>
    <mergeCell ref="N398:N403"/>
    <mergeCell ref="O398:O403"/>
    <mergeCell ref="M404:M409"/>
    <mergeCell ref="N404:N409"/>
    <mergeCell ref="O404:O409"/>
    <mergeCell ref="T422:T427"/>
    <mergeCell ref="B428:B433"/>
    <mergeCell ref="C428:C433"/>
    <mergeCell ref="D428:D433"/>
    <mergeCell ref="I428:I433"/>
    <mergeCell ref="J428:J433"/>
    <mergeCell ref="T428:T433"/>
    <mergeCell ref="B422:B427"/>
    <mergeCell ref="C422:C427"/>
    <mergeCell ref="D422:D427"/>
    <mergeCell ref="I422:I427"/>
    <mergeCell ref="J422:J427"/>
    <mergeCell ref="M422:M427"/>
    <mergeCell ref="N422:N427"/>
    <mergeCell ref="O422:O427"/>
    <mergeCell ref="M428:M433"/>
    <mergeCell ref="N428:N433"/>
    <mergeCell ref="O428:O433"/>
    <mergeCell ref="B464:B469"/>
    <mergeCell ref="C464:C469"/>
    <mergeCell ref="D464:D469"/>
    <mergeCell ref="I464:I469"/>
    <mergeCell ref="J464:J469"/>
    <mergeCell ref="T464:T469"/>
    <mergeCell ref="J434:J439"/>
    <mergeCell ref="B470:B475"/>
    <mergeCell ref="C470:C475"/>
    <mergeCell ref="D470:D475"/>
    <mergeCell ref="I470:I475"/>
    <mergeCell ref="J470:J475"/>
    <mergeCell ref="T470:T475"/>
    <mergeCell ref="T446:T451"/>
    <mergeCell ref="B452:B457"/>
    <mergeCell ref="C452:C457"/>
    <mergeCell ref="D452:D457"/>
    <mergeCell ref="I452:I457"/>
    <mergeCell ref="J452:J457"/>
    <mergeCell ref="T452:T457"/>
    <mergeCell ref="B446:B451"/>
    <mergeCell ref="C446:C451"/>
    <mergeCell ref="D446:D451"/>
    <mergeCell ref="I446:I451"/>
    <mergeCell ref="C434:C439"/>
    <mergeCell ref="D434:D439"/>
    <mergeCell ref="I434:I439"/>
    <mergeCell ref="B458:B463"/>
    <mergeCell ref="C458:C463"/>
    <mergeCell ref="D458:D463"/>
    <mergeCell ref="I458:I463"/>
    <mergeCell ref="J458:J463"/>
    <mergeCell ref="T458:T463"/>
    <mergeCell ref="J446:J451"/>
    <mergeCell ref="T434:T439"/>
    <mergeCell ref="B440:B445"/>
    <mergeCell ref="C440:C445"/>
    <mergeCell ref="D440:D445"/>
    <mergeCell ref="I440:I445"/>
    <mergeCell ref="J440:J445"/>
    <mergeCell ref="T440:T445"/>
    <mergeCell ref="B434:B439"/>
    <mergeCell ref="M446:M451"/>
    <mergeCell ref="N446:N451"/>
    <mergeCell ref="O446:O451"/>
    <mergeCell ref="M452:M457"/>
    <mergeCell ref="N452:N457"/>
    <mergeCell ref="O452:O457"/>
    <mergeCell ref="B506:B511"/>
    <mergeCell ref="C506:C511"/>
    <mergeCell ref="D506:D511"/>
    <mergeCell ref="I506:I511"/>
    <mergeCell ref="J506:J511"/>
    <mergeCell ref="T506:T511"/>
    <mergeCell ref="B476:B481"/>
    <mergeCell ref="C476:C481"/>
    <mergeCell ref="D476:D481"/>
    <mergeCell ref="I476:I481"/>
    <mergeCell ref="J476:J481"/>
    <mergeCell ref="T476:T481"/>
    <mergeCell ref="B482:B487"/>
    <mergeCell ref="C482:C487"/>
    <mergeCell ref="D482:D487"/>
    <mergeCell ref="I482:I487"/>
    <mergeCell ref="J482:J487"/>
    <mergeCell ref="T482:T487"/>
    <mergeCell ref="B488:B493"/>
    <mergeCell ref="C488:C493"/>
    <mergeCell ref="D488:D493"/>
    <mergeCell ref="I488:I493"/>
    <mergeCell ref="J488:J493"/>
    <mergeCell ref="T488:T493"/>
    <mergeCell ref="B494:B499"/>
    <mergeCell ref="C494:C499"/>
    <mergeCell ref="D494:D499"/>
    <mergeCell ref="I494:I499"/>
    <mergeCell ref="J494:J499"/>
    <mergeCell ref="T494:T499"/>
    <mergeCell ref="B500:B505"/>
    <mergeCell ref="C500:C505"/>
    <mergeCell ref="D500:D505"/>
    <mergeCell ref="I500:I505"/>
    <mergeCell ref="J500:J505"/>
    <mergeCell ref="T500:T505"/>
    <mergeCell ref="B524:B529"/>
    <mergeCell ref="C524:C529"/>
    <mergeCell ref="D524:D529"/>
    <mergeCell ref="I524:I529"/>
    <mergeCell ref="J524:J529"/>
    <mergeCell ref="T524:T529"/>
    <mergeCell ref="B530:B535"/>
    <mergeCell ref="C530:C535"/>
    <mergeCell ref="D530:D535"/>
    <mergeCell ref="I530:I535"/>
    <mergeCell ref="B512:B517"/>
    <mergeCell ref="C512:C517"/>
    <mergeCell ref="D512:D517"/>
    <mergeCell ref="I512:I517"/>
    <mergeCell ref="J512:J517"/>
    <mergeCell ref="T512:T517"/>
    <mergeCell ref="B518:B523"/>
    <mergeCell ref="C518:C523"/>
    <mergeCell ref="D518:D523"/>
    <mergeCell ref="I518:I523"/>
    <mergeCell ref="J518:J523"/>
    <mergeCell ref="T518:T523"/>
    <mergeCell ref="B6:T10"/>
    <mergeCell ref="B602:B607"/>
    <mergeCell ref="C602:C607"/>
    <mergeCell ref="D602:D607"/>
    <mergeCell ref="I602:I607"/>
    <mergeCell ref="J602:J607"/>
    <mergeCell ref="T602:T607"/>
    <mergeCell ref="B560:B565"/>
    <mergeCell ref="C560:C565"/>
    <mergeCell ref="D560:D565"/>
    <mergeCell ref="I560:I565"/>
    <mergeCell ref="J560:J565"/>
    <mergeCell ref="T560:T565"/>
    <mergeCell ref="B566:B571"/>
    <mergeCell ref="C566:C571"/>
    <mergeCell ref="D566:D571"/>
    <mergeCell ref="I566:I571"/>
    <mergeCell ref="J566:J571"/>
    <mergeCell ref="T566:T571"/>
    <mergeCell ref="B572:B577"/>
    <mergeCell ref="C572:C577"/>
    <mergeCell ref="D572:D577"/>
    <mergeCell ref="I572:I577"/>
    <mergeCell ref="J572:J577"/>
    <mergeCell ref="J596:J601"/>
    <mergeCell ref="T596:T601"/>
    <mergeCell ref="B578:B583"/>
    <mergeCell ref="C578:C583"/>
    <mergeCell ref="D578:D583"/>
    <mergeCell ref="I578:I583"/>
    <mergeCell ref="J578:J583"/>
    <mergeCell ref="J530:J535"/>
    <mergeCell ref="T530:T535"/>
    <mergeCell ref="B536:B541"/>
    <mergeCell ref="C536:C541"/>
    <mergeCell ref="D536:D541"/>
    <mergeCell ref="I536:I541"/>
    <mergeCell ref="J536:J541"/>
    <mergeCell ref="T536:T541"/>
    <mergeCell ref="D548:D553"/>
    <mergeCell ref="I548:I553"/>
    <mergeCell ref="J548:J553"/>
    <mergeCell ref="T548:T553"/>
    <mergeCell ref="B554:B559"/>
    <mergeCell ref="C554:C559"/>
    <mergeCell ref="D554:D559"/>
    <mergeCell ref="I554:I559"/>
    <mergeCell ref="J554:J559"/>
    <mergeCell ref="B542:B547"/>
    <mergeCell ref="C542:C547"/>
    <mergeCell ref="D542:D547"/>
    <mergeCell ref="I542:I547"/>
    <mergeCell ref="J542:J547"/>
    <mergeCell ref="T542:T547"/>
    <mergeCell ref="B548:B553"/>
    <mergeCell ref="V12:Z12"/>
    <mergeCell ref="B608:B613"/>
    <mergeCell ref="C608:C613"/>
    <mergeCell ref="D608:D613"/>
    <mergeCell ref="I608:I613"/>
    <mergeCell ref="J608:J613"/>
    <mergeCell ref="T608:T613"/>
    <mergeCell ref="B590:B595"/>
    <mergeCell ref="C590:C595"/>
    <mergeCell ref="D590:D595"/>
    <mergeCell ref="I590:I595"/>
    <mergeCell ref="J590:J595"/>
    <mergeCell ref="T590:T595"/>
    <mergeCell ref="B596:B601"/>
    <mergeCell ref="C596:C601"/>
    <mergeCell ref="D596:D601"/>
    <mergeCell ref="I596:I601"/>
    <mergeCell ref="T578:T583"/>
    <mergeCell ref="B584:B589"/>
    <mergeCell ref="C584:C589"/>
    <mergeCell ref="D584:D589"/>
    <mergeCell ref="I584:I589"/>
    <mergeCell ref="J584:J589"/>
    <mergeCell ref="T584:T589"/>
    <mergeCell ref="C548:C553"/>
    <mergeCell ref="T572:T577"/>
    <mergeCell ref="T554:T559"/>
    <mergeCell ref="M560:M565"/>
    <mergeCell ref="M566:M571"/>
    <mergeCell ref="M572:M577"/>
    <mergeCell ref="M578:M583"/>
    <mergeCell ref="M584:M589"/>
    <mergeCell ref="N578:N583"/>
    <mergeCell ref="N584:N589"/>
    <mergeCell ref="O578:O583"/>
    <mergeCell ref="O584:O589"/>
    <mergeCell ref="O566:O571"/>
    <mergeCell ref="O572:O577"/>
    <mergeCell ref="M50:M55"/>
    <mergeCell ref="N50:N55"/>
    <mergeCell ref="O50:O55"/>
    <mergeCell ref="M56:M61"/>
    <mergeCell ref="N56:N61"/>
    <mergeCell ref="O56:O61"/>
    <mergeCell ref="M62:M67"/>
    <mergeCell ref="N62:N67"/>
    <mergeCell ref="O62:O67"/>
    <mergeCell ref="M12:S12"/>
    <mergeCell ref="M14:M19"/>
    <mergeCell ref="N14:N19"/>
    <mergeCell ref="O14:O19"/>
    <mergeCell ref="M20:M25"/>
    <mergeCell ref="N20:N25"/>
    <mergeCell ref="O20:O25"/>
    <mergeCell ref="M26:M31"/>
    <mergeCell ref="N26:N31"/>
    <mergeCell ref="O26:O31"/>
    <mergeCell ref="M434:M439"/>
    <mergeCell ref="N434:N439"/>
    <mergeCell ref="O434:O439"/>
    <mergeCell ref="M440:M445"/>
    <mergeCell ref="N440:N445"/>
    <mergeCell ref="O440:O445"/>
    <mergeCell ref="O464:O469"/>
    <mergeCell ref="M458:M463"/>
    <mergeCell ref="M464:M469"/>
    <mergeCell ref="O458:O463"/>
    <mergeCell ref="M482:M487"/>
    <mergeCell ref="M488:M493"/>
    <mergeCell ref="M494:M499"/>
    <mergeCell ref="M500:M505"/>
    <mergeCell ref="N566:N571"/>
    <mergeCell ref="N572:N577"/>
    <mergeCell ref="M506:M511"/>
    <mergeCell ref="M512:M517"/>
    <mergeCell ref="M518:M523"/>
    <mergeCell ref="M524:M529"/>
    <mergeCell ref="M530:M535"/>
    <mergeCell ref="M536:M541"/>
    <mergeCell ref="M542:M547"/>
    <mergeCell ref="M548:M553"/>
    <mergeCell ref="M554:M559"/>
    <mergeCell ref="M590:M595"/>
    <mergeCell ref="M596:M601"/>
    <mergeCell ref="M602:M607"/>
    <mergeCell ref="M608:M613"/>
    <mergeCell ref="N458:N463"/>
    <mergeCell ref="N464:N469"/>
    <mergeCell ref="N470:N475"/>
    <mergeCell ref="N476:N481"/>
    <mergeCell ref="N482:N487"/>
    <mergeCell ref="N488:N493"/>
    <mergeCell ref="N494:N499"/>
    <mergeCell ref="N500:N505"/>
    <mergeCell ref="N506:N511"/>
    <mergeCell ref="N512:N517"/>
    <mergeCell ref="N518:N523"/>
    <mergeCell ref="N524:N529"/>
    <mergeCell ref="N530:N535"/>
    <mergeCell ref="N536:N541"/>
    <mergeCell ref="N542:N547"/>
    <mergeCell ref="N548:N553"/>
    <mergeCell ref="N554:N559"/>
    <mergeCell ref="N560:N565"/>
    <mergeCell ref="M470:M475"/>
    <mergeCell ref="M476:M481"/>
    <mergeCell ref="O590:O595"/>
    <mergeCell ref="O596:O601"/>
    <mergeCell ref="O602:O607"/>
    <mergeCell ref="O608:O613"/>
    <mergeCell ref="N590:N595"/>
    <mergeCell ref="N596:N601"/>
    <mergeCell ref="N602:N607"/>
    <mergeCell ref="N608:N613"/>
    <mergeCell ref="O470:O475"/>
    <mergeCell ref="O476:O481"/>
    <mergeCell ref="O482:O487"/>
    <mergeCell ref="O488:O493"/>
    <mergeCell ref="O494:O499"/>
    <mergeCell ref="O500:O505"/>
    <mergeCell ref="O506:O511"/>
    <mergeCell ref="O512:O517"/>
    <mergeCell ref="O518:O523"/>
    <mergeCell ref="O524:O529"/>
    <mergeCell ref="O530:O535"/>
    <mergeCell ref="O536:O541"/>
    <mergeCell ref="O542:O547"/>
    <mergeCell ref="O548:O553"/>
    <mergeCell ref="O554:O559"/>
    <mergeCell ref="O560:O565"/>
  </mergeCells>
  <conditionalFormatting sqref="W14:X613">
    <cfRule type="cellIs" dxfId="2" priority="1" operator="equal">
      <formula>FALSE</formula>
    </cfRule>
  </conditionalFormatting>
  <conditionalFormatting sqref="AB2:AB11 W6 X7 AD8:AD11 W14:X613 R614:R626 W627:W1048576">
    <cfRule type="cellIs" dxfId="1" priority="2" operator="equal">
      <formula>TRUE</formula>
    </cfRule>
  </conditionalFormatting>
  <dataValidations count="8">
    <dataValidation type="list" allowBlank="1" showInputMessage="1" showErrorMessage="1" sqref="E14:E613" xr:uid="{50AA48C6-9B1F-48CF-901C-292E188D035E}">
      <formula1>"Instalações,Mercadorias,Equipamentos"</formula1>
    </dataValidation>
    <dataValidation type="custom" operator="greaterThan" showInputMessage="1" showErrorMessage="1" errorTitle="Dados inválidos!" error="Deverá inserir valores monetários." sqref="G14:G613" xr:uid="{18AA44E7-6402-4A06-9F0C-863D0FC93490}">
      <formula1>G14</formula1>
    </dataValidation>
    <dataValidation type="date" allowBlank="1" showInputMessage="1" showErrorMessage="1" errorTitle="Dados Inváldos!" error="Deverá inserir uma data válida." sqref="D14:D613" xr:uid="{93E720EF-DAC7-4EFB-AB7E-AE558A9DE011}">
      <formula1>1</formula1>
      <formula2>46022</formula2>
    </dataValidation>
    <dataValidation type="date" allowBlank="1" showInputMessage="1" showErrorMessage="1" errorTitle="Dados inválidos! " error="Deverá inserir uma data. " sqref="J14:J613" xr:uid="{ADA5E012-B4AF-478B-AE8C-A746353FF826}">
      <formula1>1</formula1>
      <formula2>46022</formula2>
    </dataValidation>
    <dataValidation type="custom" allowBlank="1" showInputMessage="1" showErrorMessage="1" errorTitle="Dados Inválidos!" error="Deverá inserir valores monerários." sqref="H14:H613" xr:uid="{93C91E5A-4AFB-4A04-ABA3-045781FEC24C}">
      <formula1>+H14</formula1>
    </dataValidation>
    <dataValidation type="custom" allowBlank="1" showInputMessage="1" showErrorMessage="1" errorTitle="Dados Inválidos." error="Deverá inserir valores monerátios. " sqref="K14:N613 R14:S613" xr:uid="{3BEAA7B0-B3D9-4DD7-85A6-D896561E1230}">
      <formula1>K14</formula1>
    </dataValidation>
    <dataValidation type="custom" allowBlank="1" showInputMessage="1" showErrorMessage="1" errorTitle="Dados Inválidos." error="Deverá inserir um número. " sqref="P14:P613" xr:uid="{848F43BE-308F-4E25-9F18-F4F91D79C17F}">
      <formula1>P14</formula1>
    </dataValidation>
    <dataValidation type="custom" allowBlank="1" showInputMessage="1" showErrorMessage="1" errorTitle="Dados Inválidos." error="Deverá inserir um número." sqref="Q14:Q613" xr:uid="{FA947715-1050-40C7-82C6-F3B5A6CD627A}">
      <formula1>Q14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8D7B0-8E12-4BC4-8EC7-5AD2059A8DC8}">
  <dimension ref="A1:AA48"/>
  <sheetViews>
    <sheetView workbookViewId="0">
      <selection activeCell="G22" sqref="G22"/>
    </sheetView>
  </sheetViews>
  <sheetFormatPr defaultRowHeight="15" x14ac:dyDescent="0.25"/>
  <cols>
    <col min="1" max="1" width="5" bestFit="1" customWidth="1"/>
    <col min="2" max="2" width="57.140625" bestFit="1" customWidth="1"/>
    <col min="3" max="3" width="11.85546875" bestFit="1" customWidth="1"/>
    <col min="6" max="6" width="19.42578125" customWidth="1"/>
    <col min="7" max="7" width="30.5703125" bestFit="1" customWidth="1"/>
    <col min="8" max="8" width="16.28515625" customWidth="1"/>
    <col min="9" max="9" width="13.5703125" bestFit="1" customWidth="1"/>
    <col min="10" max="10" width="12.5703125" bestFit="1" customWidth="1"/>
    <col min="12" max="12" width="12.28515625" customWidth="1"/>
    <col min="13" max="13" width="13.7109375" customWidth="1"/>
    <col min="14" max="14" width="43.28515625" bestFit="1" customWidth="1"/>
    <col min="16" max="16" width="19.85546875" customWidth="1"/>
    <col min="19" max="19" width="13.42578125" customWidth="1"/>
    <col min="20" max="20" width="11.42578125" customWidth="1"/>
    <col min="21" max="21" width="13.85546875" customWidth="1"/>
    <col min="22" max="22" width="18.5703125" bestFit="1" customWidth="1"/>
    <col min="27" max="27" width="27.85546875" bestFit="1" customWidth="1"/>
  </cols>
  <sheetData>
    <row r="1" spans="1:27" x14ac:dyDescent="0.25">
      <c r="A1" t="s">
        <v>102</v>
      </c>
      <c r="B1" t="s">
        <v>103</v>
      </c>
      <c r="F1" s="5" t="s">
        <v>102</v>
      </c>
      <c r="G1" s="5" t="s">
        <v>104</v>
      </c>
      <c r="H1" s="5" t="s">
        <v>105</v>
      </c>
      <c r="I1" s="5" t="s">
        <v>106</v>
      </c>
      <c r="J1" s="5" t="s">
        <v>12</v>
      </c>
      <c r="L1" s="128" t="str">
        <f>IFERROR(INDEX(tab_concelhos[id],MATCH(concelho_aux,tab_concelhos[Concelho],0)),"")</f>
        <v/>
      </c>
      <c r="N1" t="s">
        <v>107</v>
      </c>
      <c r="P1" t="s">
        <v>65</v>
      </c>
      <c r="S1" t="s">
        <v>108</v>
      </c>
      <c r="T1" t="s">
        <v>104</v>
      </c>
      <c r="U1" t="s">
        <v>109</v>
      </c>
      <c r="V1" t="s">
        <v>12</v>
      </c>
      <c r="X1" t="s">
        <v>108</v>
      </c>
      <c r="Y1" t="s">
        <v>104</v>
      </c>
      <c r="Z1" t="s">
        <v>109</v>
      </c>
      <c r="AA1" t="s">
        <v>12</v>
      </c>
    </row>
    <row r="2" spans="1:27" x14ac:dyDescent="0.25">
      <c r="A2" t="s">
        <v>110</v>
      </c>
      <c r="B2" t="s">
        <v>111</v>
      </c>
      <c r="F2" s="6" t="s">
        <v>112</v>
      </c>
      <c r="G2" s="7" t="s">
        <v>113</v>
      </c>
      <c r="H2" s="6" t="s">
        <v>114</v>
      </c>
      <c r="I2" s="6" t="s">
        <v>115</v>
      </c>
      <c r="J2" s="6"/>
      <c r="N2" t="s">
        <v>116</v>
      </c>
      <c r="P2" t="s">
        <v>117</v>
      </c>
      <c r="S2" t="s">
        <v>112</v>
      </c>
      <c r="T2" t="s">
        <v>113</v>
      </c>
      <c r="U2" t="s">
        <v>118</v>
      </c>
      <c r="V2" t="s">
        <v>119</v>
      </c>
      <c r="X2" t="s">
        <v>120</v>
      </c>
      <c r="Y2" t="s">
        <v>121</v>
      </c>
      <c r="Z2" t="s">
        <v>122</v>
      </c>
      <c r="AA2" t="s">
        <v>123</v>
      </c>
    </row>
    <row r="3" spans="1:27" x14ac:dyDescent="0.25">
      <c r="A3" t="s">
        <v>124</v>
      </c>
      <c r="B3" t="s">
        <v>125</v>
      </c>
      <c r="F3" s="6" t="s">
        <v>120</v>
      </c>
      <c r="G3" s="7" t="s">
        <v>121</v>
      </c>
      <c r="H3" s="6" t="s">
        <v>114</v>
      </c>
      <c r="I3" s="6" t="s">
        <v>126</v>
      </c>
      <c r="J3" s="6"/>
      <c r="N3" s="8" t="s">
        <v>127</v>
      </c>
      <c r="P3" t="s">
        <v>128</v>
      </c>
      <c r="S3" t="s">
        <v>112</v>
      </c>
      <c r="T3" t="s">
        <v>113</v>
      </c>
      <c r="U3" t="s">
        <v>129</v>
      </c>
      <c r="V3" t="s">
        <v>130</v>
      </c>
      <c r="X3" t="s">
        <v>120</v>
      </c>
      <c r="Y3" t="s">
        <v>121</v>
      </c>
      <c r="Z3" t="s">
        <v>131</v>
      </c>
      <c r="AA3" t="s">
        <v>132</v>
      </c>
    </row>
    <row r="4" spans="1:27" x14ac:dyDescent="0.25">
      <c r="A4" t="s">
        <v>133</v>
      </c>
      <c r="B4" t="s">
        <v>134</v>
      </c>
      <c r="N4" t="s">
        <v>135</v>
      </c>
      <c r="P4" t="s">
        <v>136</v>
      </c>
      <c r="S4" t="s">
        <v>112</v>
      </c>
      <c r="T4" t="s">
        <v>113</v>
      </c>
      <c r="U4" t="s">
        <v>137</v>
      </c>
      <c r="V4" t="s">
        <v>138</v>
      </c>
      <c r="X4" t="s">
        <v>120</v>
      </c>
      <c r="Y4" t="s">
        <v>121</v>
      </c>
      <c r="Z4" t="s">
        <v>139</v>
      </c>
      <c r="AA4" t="s">
        <v>140</v>
      </c>
    </row>
    <row r="5" spans="1:27" x14ac:dyDescent="0.25">
      <c r="A5" t="s">
        <v>141</v>
      </c>
      <c r="B5" t="s">
        <v>142</v>
      </c>
      <c r="N5" s="8" t="s">
        <v>143</v>
      </c>
      <c r="P5" t="s">
        <v>144</v>
      </c>
      <c r="S5" t="s">
        <v>112</v>
      </c>
      <c r="T5" t="s">
        <v>113</v>
      </c>
      <c r="U5" t="s">
        <v>145</v>
      </c>
      <c r="V5" t="s">
        <v>146</v>
      </c>
      <c r="X5" t="s">
        <v>120</v>
      </c>
      <c r="Y5" t="s">
        <v>121</v>
      </c>
      <c r="Z5" t="s">
        <v>147</v>
      </c>
      <c r="AA5" t="s">
        <v>121</v>
      </c>
    </row>
    <row r="6" spans="1:27" x14ac:dyDescent="0.25">
      <c r="A6" t="s">
        <v>148</v>
      </c>
      <c r="B6" t="s">
        <v>149</v>
      </c>
      <c r="N6" s="8" t="s">
        <v>150</v>
      </c>
      <c r="P6" t="s">
        <v>151</v>
      </c>
      <c r="S6" t="s">
        <v>112</v>
      </c>
      <c r="T6" t="s">
        <v>113</v>
      </c>
      <c r="U6" t="s">
        <v>152</v>
      </c>
      <c r="V6" t="s">
        <v>113</v>
      </c>
    </row>
    <row r="7" spans="1:27" x14ac:dyDescent="0.25">
      <c r="A7" t="s">
        <v>153</v>
      </c>
      <c r="B7" t="s">
        <v>154</v>
      </c>
      <c r="N7" s="8" t="s">
        <v>155</v>
      </c>
      <c r="S7" t="s">
        <v>112</v>
      </c>
      <c r="T7" t="s">
        <v>113</v>
      </c>
      <c r="U7" t="s">
        <v>156</v>
      </c>
      <c r="V7" t="s">
        <v>157</v>
      </c>
    </row>
    <row r="8" spans="1:27" x14ac:dyDescent="0.25">
      <c r="A8" t="s">
        <v>158</v>
      </c>
      <c r="B8" t="s">
        <v>159</v>
      </c>
      <c r="N8" s="8" t="s">
        <v>160</v>
      </c>
      <c r="S8" t="s">
        <v>112</v>
      </c>
      <c r="T8" t="s">
        <v>113</v>
      </c>
      <c r="U8" t="s">
        <v>161</v>
      </c>
      <c r="V8" t="s">
        <v>162</v>
      </c>
    </row>
    <row r="9" spans="1:27" x14ac:dyDescent="0.25">
      <c r="A9" t="s">
        <v>163</v>
      </c>
      <c r="B9" t="s">
        <v>125</v>
      </c>
      <c r="F9" s="7"/>
      <c r="N9" s="8" t="s">
        <v>164</v>
      </c>
    </row>
    <row r="10" spans="1:27" x14ac:dyDescent="0.25">
      <c r="A10" t="s">
        <v>165</v>
      </c>
      <c r="B10" t="s">
        <v>166</v>
      </c>
      <c r="F10" s="7"/>
    </row>
    <row r="11" spans="1:27" x14ac:dyDescent="0.25">
      <c r="A11" t="s">
        <v>167</v>
      </c>
      <c r="B11" t="s">
        <v>168</v>
      </c>
      <c r="F11" s="7"/>
    </row>
    <row r="12" spans="1:27" x14ac:dyDescent="0.25">
      <c r="A12" t="s">
        <v>169</v>
      </c>
      <c r="B12" t="s">
        <v>170</v>
      </c>
      <c r="F12" s="7"/>
      <c r="N12" t="s">
        <v>171</v>
      </c>
    </row>
    <row r="13" spans="1:27" x14ac:dyDescent="0.25">
      <c r="A13" t="s">
        <v>172</v>
      </c>
      <c r="B13" t="s">
        <v>173</v>
      </c>
      <c r="F13" s="7"/>
      <c r="N13" t="s">
        <v>174</v>
      </c>
    </row>
    <row r="14" spans="1:27" x14ac:dyDescent="0.25">
      <c r="A14" t="s">
        <v>175</v>
      </c>
      <c r="B14" t="s">
        <v>176</v>
      </c>
      <c r="F14" s="7"/>
    </row>
    <row r="15" spans="1:27" x14ac:dyDescent="0.25">
      <c r="A15" t="s">
        <v>177</v>
      </c>
      <c r="B15" t="s">
        <v>178</v>
      </c>
      <c r="F15" s="7"/>
      <c r="N15" t="str">
        <f>IF(COUNTIF('Formulário de Candidatura'!$O$93:$O$95,0)&gt;1,"solicitam","solicita")&amp;" a atribuição do apoio previsto na Resolução do Conselho do Governo n.º "&amp;regulamento&amp;", que aprova o Regulamento do regime excecional de apoio extraordinário destinado às empresas afetadas na sequência do agravamento  das condições meteorológicas no Grupo Ocidental que culminou com a passagem da depressão Garoe na ilha das Flores,"</f>
        <v>solicita a atribuição do apoio previsto na Resolução do Conselho do Governo n.º 28/2025 de 11 de fevereiro, que aprova o Regulamento do regime excecional de apoio extraordinário destinado às empresas afetadas na sequência do agravamento  das condições meteorológicas no Grupo Ocidental que culminou com a passagem da depressão Garoe na ilha das Flores,</v>
      </c>
    </row>
    <row r="16" spans="1:27" x14ac:dyDescent="0.25">
      <c r="A16" t="s">
        <v>179</v>
      </c>
      <c r="B16" t="s">
        <v>180</v>
      </c>
      <c r="N16" t="str">
        <f>" no valor máximo que lhe seja aplicável, após análise dos serviços da Direção Regional do Empreendedorismo e Competitividade, tendo conhecimento do enquadramento legal regional aplicável associado ao regime de apoio, "&amp;IF(COUNTIF('Formulário de Candidatura'!$O$93:$O$95,0)&gt;1,"declaram","declara")&amp;" que:"</f>
        <v xml:space="preserve"> no valor máximo que lhe seja aplicável, após análise dos serviços da Direção Regional do Empreendedorismo e Competitividade, tendo conhecimento do enquadramento legal regional aplicável associado ao regime de apoio, declara que:</v>
      </c>
    </row>
    <row r="17" spans="1:14" x14ac:dyDescent="0.25">
      <c r="A17" t="s">
        <v>181</v>
      </c>
      <c r="B17" t="s">
        <v>182</v>
      </c>
      <c r="N17" t="s">
        <v>183</v>
      </c>
    </row>
    <row r="18" spans="1:14" x14ac:dyDescent="0.25">
      <c r="A18" t="s">
        <v>184</v>
      </c>
      <c r="B18" t="s">
        <v>185</v>
      </c>
      <c r="N18" t="s">
        <v>186</v>
      </c>
    </row>
    <row r="19" spans="1:14" x14ac:dyDescent="0.25">
      <c r="A19" t="s">
        <v>187</v>
      </c>
      <c r="B19" t="s">
        <v>188</v>
      </c>
      <c r="N19" t="s">
        <v>189</v>
      </c>
    </row>
    <row r="20" spans="1:14" x14ac:dyDescent="0.25">
      <c r="A20" t="s">
        <v>190</v>
      </c>
      <c r="B20" t="s">
        <v>191</v>
      </c>
    </row>
    <row r="21" spans="1:14" x14ac:dyDescent="0.25">
      <c r="A21" t="s">
        <v>192</v>
      </c>
      <c r="B21" t="s">
        <v>193</v>
      </c>
      <c r="F21" s="11" t="s">
        <v>194</v>
      </c>
      <c r="G21" s="158" t="s">
        <v>195</v>
      </c>
      <c r="N21" t="s">
        <v>196</v>
      </c>
    </row>
    <row r="22" spans="1:14" x14ac:dyDescent="0.25">
      <c r="A22" t="s">
        <v>197</v>
      </c>
      <c r="B22" t="s">
        <v>198</v>
      </c>
      <c r="F22" s="11" t="s">
        <v>199</v>
      </c>
      <c r="G22" s="31" t="str">
        <f>"Divisão_Comércio_Resolução_27/2025"&amp;": "&amp;nif_promotor&amp;" - "&amp;nome_promotor</f>
        <v xml:space="preserve">Divisão_Comércio_Resolução_27/2025:  - </v>
      </c>
      <c r="N22" t="s">
        <v>200</v>
      </c>
    </row>
    <row r="23" spans="1:14" ht="17.25" customHeight="1" x14ac:dyDescent="0.25">
      <c r="A23" t="s">
        <v>201</v>
      </c>
      <c r="B23" t="s">
        <v>202</v>
      </c>
      <c r="F23" s="11" t="s">
        <v>203</v>
      </c>
      <c r="G23" s="32" t="s">
        <v>204</v>
      </c>
      <c r="J23" s="24"/>
    </row>
    <row r="24" spans="1:14" x14ac:dyDescent="0.25">
      <c r="A24" t="s">
        <v>205</v>
      </c>
      <c r="B24" t="s">
        <v>206</v>
      </c>
    </row>
    <row r="25" spans="1:14" x14ac:dyDescent="0.25">
      <c r="A25" t="s">
        <v>207</v>
      </c>
      <c r="B25" t="s">
        <v>142</v>
      </c>
    </row>
    <row r="26" spans="1:14" x14ac:dyDescent="0.25">
      <c r="A26" s="19" t="s">
        <v>208</v>
      </c>
      <c r="B26" t="s">
        <v>209</v>
      </c>
    </row>
    <row r="27" spans="1:14" x14ac:dyDescent="0.25">
      <c r="A27" t="s">
        <v>210</v>
      </c>
      <c r="B27" t="s">
        <v>211</v>
      </c>
    </row>
    <row r="28" spans="1:14" x14ac:dyDescent="0.25">
      <c r="A28" t="s">
        <v>212</v>
      </c>
      <c r="B28" t="s">
        <v>213</v>
      </c>
    </row>
    <row r="29" spans="1:14" x14ac:dyDescent="0.25">
      <c r="A29" t="s">
        <v>214</v>
      </c>
      <c r="B29" t="s">
        <v>215</v>
      </c>
    </row>
    <row r="30" spans="1:14" x14ac:dyDescent="0.25">
      <c r="A30" t="s">
        <v>216</v>
      </c>
      <c r="B30" t="s">
        <v>217</v>
      </c>
    </row>
    <row r="34" spans="2:7" x14ac:dyDescent="0.25">
      <c r="G34" t="s">
        <v>218</v>
      </c>
    </row>
    <row r="37" spans="2:7" x14ac:dyDescent="0.25">
      <c r="C37" s="3">
        <f>+SUM('Pedido de Pagamento'!K14:K1048576)</f>
        <v>0</v>
      </c>
    </row>
    <row r="38" spans="2:7" x14ac:dyDescent="0.25">
      <c r="B38" s="1" t="s">
        <v>72</v>
      </c>
      <c r="C38" s="3">
        <f>MIN(C37*0.8, 100000)</f>
        <v>0</v>
      </c>
    </row>
    <row r="39" spans="2:7" x14ac:dyDescent="0.25">
      <c r="B39" s="1" t="s">
        <v>73</v>
      </c>
      <c r="C39" s="3">
        <f>+C41-C38</f>
        <v>50000</v>
      </c>
    </row>
    <row r="40" spans="2:7" x14ac:dyDescent="0.25">
      <c r="B40" s="1" t="s">
        <v>74</v>
      </c>
      <c r="C40" s="4">
        <f>IFERROR(C38/C39,0)</f>
        <v>0</v>
      </c>
    </row>
    <row r="41" spans="2:7" x14ac:dyDescent="0.25">
      <c r="B41" s="1" t="s">
        <v>76</v>
      </c>
      <c r="C41" s="2">
        <v>50000</v>
      </c>
    </row>
    <row r="42" spans="2:7" x14ac:dyDescent="0.25">
      <c r="B42" s="1" t="s">
        <v>77</v>
      </c>
      <c r="C42" s="2">
        <f>MIN(C43*0.8, 50000)</f>
        <v>0</v>
      </c>
    </row>
    <row r="43" spans="2:7" x14ac:dyDescent="0.25">
      <c r="B43" s="1" t="s">
        <v>78</v>
      </c>
      <c r="C43" s="17">
        <f>+SUM(E48:E26133)</f>
        <v>0</v>
      </c>
    </row>
    <row r="44" spans="2:7" x14ac:dyDescent="0.25">
      <c r="B44" s="16" t="s">
        <v>79</v>
      </c>
      <c r="C44" s="3">
        <f>+C39</f>
        <v>50000</v>
      </c>
    </row>
    <row r="45" spans="2:7" x14ac:dyDescent="0.25">
      <c r="B45" s="1" t="str">
        <f>+B40</f>
        <v>APOIO DISPONÍVEL (PROMOTOR)</v>
      </c>
      <c r="C45" s="3">
        <f>+C43</f>
        <v>0</v>
      </c>
    </row>
    <row r="46" spans="2:7" x14ac:dyDescent="0.25">
      <c r="B46" s="1" t="str">
        <f>+B44</f>
        <v>VALOR DE APOIO APURADO (DREC)</v>
      </c>
      <c r="C46" s="4">
        <v>0.8</v>
      </c>
    </row>
    <row r="47" spans="2:7" x14ac:dyDescent="0.25">
      <c r="B47" s="1" t="s">
        <v>71</v>
      </c>
    </row>
    <row r="48" spans="2:7" x14ac:dyDescent="0.25">
      <c r="B48" s="2"/>
    </row>
  </sheetData>
  <conditionalFormatting sqref="C37:C45">
    <cfRule type="cellIs" dxfId="0" priority="2" operator="equal">
      <formula>TRUE</formula>
    </cfRule>
  </conditionalFormatting>
  <hyperlinks>
    <hyperlink ref="G21" r:id="rId1" xr:uid="{797C067F-AB9F-41A8-8C3E-AFC237E064F6}"/>
  </hyperlinks>
  <pageMargins left="0.7" right="0.7" top="0.75" bottom="0.75" header="0.3" footer="0.3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37</vt:i4>
      </vt:variant>
    </vt:vector>
  </HeadingPairs>
  <TitlesOfParts>
    <vt:vector size="40" baseType="lpstr">
      <vt:lpstr>Formulário de Candidatura</vt:lpstr>
      <vt:lpstr>Pedido de Pagamento</vt:lpstr>
      <vt:lpstr>cfg</vt:lpstr>
      <vt:lpstr>'Formulário de Candidatura'!Área_de_Impressão</vt:lpstr>
      <vt:lpstr>concelho</vt:lpstr>
      <vt:lpstr>concelho_aux</vt:lpstr>
      <vt:lpstr>decla_1</vt:lpstr>
      <vt:lpstr>decla_2</vt:lpstr>
      <vt:lpstr>decla_3</vt:lpstr>
      <vt:lpstr>decla_a</vt:lpstr>
      <vt:lpstr>decla_b</vt:lpstr>
      <vt:lpstr>decla_nif</vt:lpstr>
      <vt:lpstr>decla_qualidade</vt:lpstr>
      <vt:lpstr>email_alias</vt:lpstr>
      <vt:lpstr>email_assunto</vt:lpstr>
      <vt:lpstr>email_corpo</vt:lpstr>
      <vt:lpstr>freg_4801</vt:lpstr>
      <vt:lpstr>freg_4802</vt:lpstr>
      <vt:lpstr>ID_erro_blc</vt:lpstr>
      <vt:lpstr>ID_nif_1</vt:lpstr>
      <vt:lpstr>ID_nif_2</vt:lpstr>
      <vt:lpstr>ID_nif_3</vt:lpstr>
      <vt:lpstr>ID_nome_1</vt:lpstr>
      <vt:lpstr>ID_nome_2</vt:lpstr>
      <vt:lpstr>ID_nome_3</vt:lpstr>
      <vt:lpstr>ID_qualidade_1</vt:lpstr>
      <vt:lpstr>ID_qualidade_2</vt:lpstr>
      <vt:lpstr>ID_qualidade_3</vt:lpstr>
      <vt:lpstr>ID_valid_1</vt:lpstr>
      <vt:lpstr>ID_valid_2</vt:lpstr>
      <vt:lpstr>ID_valid_3</vt:lpstr>
      <vt:lpstr>limite_apoio</vt:lpstr>
      <vt:lpstr>nif_promotor</vt:lpstr>
      <vt:lpstr>nome_promotor</vt:lpstr>
      <vt:lpstr>regulamento</vt:lpstr>
      <vt:lpstr>total_despesa_s_iva</vt:lpstr>
      <vt:lpstr>tx_apoio</vt:lpstr>
      <vt:lpstr>valor_apoio_drec</vt:lpstr>
      <vt:lpstr>valor_apoio_elegível</vt:lpstr>
      <vt:lpstr>valor_apoio_estimado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Filipa A. Medeiros</dc:creator>
  <cp:keywords/>
  <dc:description/>
  <cp:lastModifiedBy>Filipa A. Medeiros</cp:lastModifiedBy>
  <cp:revision/>
  <dcterms:created xsi:type="dcterms:W3CDTF">2025-02-11T17:09:20Z</dcterms:created>
  <dcterms:modified xsi:type="dcterms:W3CDTF">2025-02-20T10:41:05Z</dcterms:modified>
  <cp:category/>
  <cp:contentStatus/>
</cp:coreProperties>
</file>